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mmarat\Desktop\"/>
    </mc:Choice>
  </mc:AlternateContent>
  <bookViews>
    <workbookView xWindow="0" yWindow="0" windowWidth="28800" windowHeight="12480"/>
  </bookViews>
  <sheets>
    <sheet name="แบบฟอร์ม" sheetId="4" r:id="rId1"/>
    <sheet name="05A" sheetId="1" r:id="rId2"/>
    <sheet name="กระดาษ 70 แกรม" sheetId="2" r:id="rId3"/>
    <sheet name="เมาส์" sheetId="3" r:id="rId4"/>
  </sheets>
  <definedNames>
    <definedName name="_xlnm.Print_Area" localSheetId="1">'05A'!$A$1:$H$36</definedName>
    <definedName name="_xlnm.Print_Area" localSheetId="2">'กระดาษ 70 แกรม'!$A$1:$H$79</definedName>
    <definedName name="_xlnm.Print_Area" localSheetId="3">เมาส์!$A$1:$H$45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3" l="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8" i="3"/>
  <c r="H27" i="3"/>
  <c r="H26" i="3"/>
  <c r="H25" i="3"/>
  <c r="H20" i="3"/>
  <c r="H19" i="3"/>
  <c r="H18" i="3"/>
  <c r="G79" i="2"/>
  <c r="G78" i="2"/>
  <c r="G77" i="2"/>
  <c r="G76" i="2"/>
  <c r="G75" i="2"/>
  <c r="G74" i="2"/>
  <c r="G73" i="2"/>
  <c r="H72" i="2"/>
  <c r="G72" i="2"/>
  <c r="H71" i="2"/>
  <c r="H69" i="2"/>
  <c r="H67" i="2"/>
  <c r="H66" i="2"/>
  <c r="H65" i="2"/>
  <c r="H64" i="2"/>
  <c r="H63" i="2"/>
  <c r="H60" i="2"/>
  <c r="H59" i="2"/>
  <c r="H58" i="2"/>
  <c r="G58" i="2"/>
  <c r="H57" i="2"/>
  <c r="G57" i="2"/>
  <c r="H56" i="2"/>
  <c r="G56" i="2"/>
  <c r="H55" i="2"/>
  <c r="H44" i="2"/>
  <c r="H43" i="2"/>
  <c r="H41" i="2"/>
  <c r="G41" i="2"/>
  <c r="H40" i="2"/>
  <c r="G40" i="2"/>
  <c r="H39" i="2"/>
  <c r="G39" i="2"/>
  <c r="H38" i="2"/>
  <c r="G38" i="2"/>
  <c r="H37" i="2"/>
  <c r="H36" i="2"/>
  <c r="H35" i="2"/>
  <c r="G34" i="2"/>
  <c r="G33" i="2"/>
  <c r="H32" i="2"/>
  <c r="G32" i="2"/>
  <c r="H31" i="2"/>
  <c r="G31" i="2"/>
  <c r="H30" i="2"/>
  <c r="G30" i="2"/>
  <c r="H29" i="2"/>
  <c r="G29" i="2"/>
  <c r="H28" i="2"/>
  <c r="G28" i="2"/>
  <c r="G27" i="2"/>
  <c r="H27" i="2" s="1"/>
  <c r="G26" i="2"/>
  <c r="H26" i="2" s="1"/>
  <c r="G25" i="2"/>
  <c r="H25" i="2" s="1"/>
  <c r="H24" i="2"/>
  <c r="H23" i="2"/>
  <c r="H22" i="2"/>
  <c r="H21" i="2"/>
  <c r="H20" i="2"/>
  <c r="H19" i="2"/>
  <c r="H18" i="2"/>
  <c r="H17" i="2"/>
  <c r="H16" i="2"/>
  <c r="H15" i="2"/>
  <c r="H14" i="2"/>
  <c r="H33" i="1"/>
  <c r="H32" i="1"/>
  <c r="H31" i="1"/>
  <c r="H30" i="1"/>
  <c r="H26" i="1"/>
</calcChain>
</file>

<file path=xl/sharedStrings.xml><?xml version="1.0" encoding="utf-8"?>
<sst xmlns="http://schemas.openxmlformats.org/spreadsheetml/2006/main" count="539" uniqueCount="141">
  <si>
    <t>บัญชีวัสดุ</t>
  </si>
  <si>
    <t>ส่วนราชการ...........................................................</t>
  </si>
  <si>
    <t>หน่วยงาน คณะวิทยาการจัดการ</t>
  </si>
  <si>
    <t>แผ่นที่ 1</t>
  </si>
  <si>
    <t>ประเภท หมึก</t>
  </si>
  <si>
    <r>
      <t xml:space="preserve">ชื่อหรือชนิดวัสดุ </t>
    </r>
    <r>
      <rPr>
        <b/>
        <sz val="14"/>
        <rFont val="TH Sarabun New"/>
        <family val="2"/>
      </rPr>
      <t>หมึก 05A</t>
    </r>
  </si>
  <si>
    <t>รหัส -</t>
  </si>
  <si>
    <t>ขนาดหรือลักษณะ</t>
  </si>
  <si>
    <t>-</t>
  </si>
  <si>
    <t>จำนวนอย่างสูง 5 กล่อง</t>
  </si>
  <si>
    <t>หน่วยที่นับ</t>
  </si>
  <si>
    <t>กล่อง</t>
  </si>
  <si>
    <t>ที่เก็บ คณะวิทยาการจัดการ</t>
  </si>
  <si>
    <t>จำนวนอย่างต่ำ 3 กล่อง</t>
  </si>
  <si>
    <t>วัน เดือน ปี</t>
  </si>
  <si>
    <t>รับจาก/จ่ายให้</t>
  </si>
  <si>
    <t>เลขที่เอกสาร</t>
  </si>
  <si>
    <t>ราคาต่อหน่วย</t>
  </si>
  <si>
    <t>จำนวน</t>
  </si>
  <si>
    <t xml:space="preserve">หมายเหตุ </t>
  </si>
  <si>
    <t>บาท</t>
  </si>
  <si>
    <t>รับ</t>
  </si>
  <si>
    <t>จ่าย</t>
  </si>
  <si>
    <t>คงเหลือ</t>
  </si>
  <si>
    <t>(มูลค่ารวม:บาท)</t>
  </si>
  <si>
    <t>1 - 31  ต.ค. 2559</t>
  </si>
  <si>
    <t>ยอดยกมาจาก 30 ก.ย. 2559</t>
  </si>
  <si>
    <t>1 -30 พ.ย. 2559</t>
  </si>
  <si>
    <t>1 - 31 ธ.ค. 2559</t>
  </si>
  <si>
    <t>ยอดคงเหลือ ณ 31 ธ.ค. 2559</t>
  </si>
  <si>
    <t>1 - 31 ม.ค. 2560</t>
  </si>
  <si>
    <t>ยอดยกมาจาก 31 ธ.ค. 2559</t>
  </si>
  <si>
    <t>1 - 28 ก.พ. 2560</t>
  </si>
  <si>
    <t>1 - 31 มี.ค. 2560</t>
  </si>
  <si>
    <t>1 - 30 เม.ย. 2560</t>
  </si>
  <si>
    <t>1 - 31 พ.ค. 2560</t>
  </si>
  <si>
    <t>1- 30 มิ.ย. 2560</t>
  </si>
  <si>
    <t>1 - 31 ก.ค. 2560</t>
  </si>
  <si>
    <t>1 - 31 ส.ค. 2560</t>
  </si>
  <si>
    <t>1 - 30 ก.ย. 2560</t>
  </si>
  <si>
    <t>1 - 31 ต.ค. 2560</t>
  </si>
  <si>
    <t>1 - 30 พ.ย. 2560</t>
  </si>
  <si>
    <t>24 ธ.ค. 2560</t>
  </si>
  <si>
    <t>อาจารย์พิชามญชุ์ เลิศวัฒนพรชัย</t>
  </si>
  <si>
    <t>31 ธ.ค. 2560</t>
  </si>
  <si>
    <t>ยอดคงเหลือ ณ วันที่ 31 ธ.ค. 2560</t>
  </si>
  <si>
    <t>1 ม.ค. 2561</t>
  </si>
  <si>
    <t>ยอดยกมาจาก 31 ธ.ค. 2560</t>
  </si>
  <si>
    <t>30 ม.ค. 2561</t>
  </si>
  <si>
    <t>อาจารย์เฌอมินทร์ เศรษฐ์ธีราธัญ</t>
  </si>
  <si>
    <t>1 - 28 ก.พ. 2561</t>
  </si>
  <si>
    <t>1 - 31 มี. ค. 2561</t>
  </si>
  <si>
    <t>1 - 30 เม.ย. 2561</t>
  </si>
  <si>
    <t>1 - 31 พ.ค. 2561</t>
  </si>
  <si>
    <t>1 - 30 มิ.ย. 2561</t>
  </si>
  <si>
    <t>1 - 31 ก.ค. 2561</t>
  </si>
  <si>
    <t>ยอดคงเหลือ ณ 31 ก.ค. 2561</t>
  </si>
  <si>
    <t>แผ่นที่ 23</t>
  </si>
  <si>
    <t>ประเภท เครื่องเขียน</t>
  </si>
  <si>
    <r>
      <t xml:space="preserve">ชื่อหรือชนิดวัสดุ </t>
    </r>
    <r>
      <rPr>
        <b/>
        <sz val="14"/>
        <rFont val="TH Sarabun New"/>
        <family val="2"/>
      </rPr>
      <t>กระดาษ A4 70 แกรม</t>
    </r>
  </si>
  <si>
    <t>จำนวนอย่างสูง 500 รีม</t>
  </si>
  <si>
    <t>รีม</t>
  </si>
  <si>
    <t>จำนวนอย่างต่ำ 0 รีม</t>
  </si>
  <si>
    <t>15 ม.ค. 2560</t>
  </si>
  <si>
    <t>ซื้อ</t>
  </si>
  <si>
    <t>48/2560</t>
  </si>
  <si>
    <t>4 ม.ค.2560</t>
  </si>
  <si>
    <t>นางสาวสุกัญญา  สังข์ทองงาม</t>
  </si>
  <si>
    <t>11 ม.ค.2560</t>
  </si>
  <si>
    <t>3 ก.พ. 2560</t>
  </si>
  <si>
    <t>นางสาวลักขณา  อินทาปัจ</t>
  </si>
  <si>
    <t>63 ก.พ. 2560</t>
  </si>
  <si>
    <t>นางสาวอุทัยวรรณ  รุ้งทองนิรันด์</t>
  </si>
  <si>
    <t>14 ก.พ. 2560</t>
  </si>
  <si>
    <t>22 ก.พ. 2560</t>
  </si>
  <si>
    <t>1 มี.ค. 2560</t>
  </si>
  <si>
    <t>นายวรวิทย์  เอกพัชราพันธ์</t>
  </si>
  <si>
    <t>10 มี.ค. 2560</t>
  </si>
  <si>
    <t>นายธรรมรัตน์  ธารีรักษ์</t>
  </si>
  <si>
    <t>5 เม.ย. 2560</t>
  </si>
  <si>
    <t>23 พ.ค. 2560</t>
  </si>
  <si>
    <t>99/2560</t>
  </si>
  <si>
    <t>28 พ.ค. 2560</t>
  </si>
  <si>
    <t>30 พ.ค. 2560</t>
  </si>
  <si>
    <t>7 มิ.ย. 2560</t>
  </si>
  <si>
    <t>15 มิ.ย. 2560</t>
  </si>
  <si>
    <t>19 มิ.ย. 2560</t>
  </si>
  <si>
    <t>22 มิ.ย. 2560</t>
  </si>
  <si>
    <t>1 - 30 มิ.ย. 2560</t>
  </si>
  <si>
    <t>30 มิ.ย. 2560</t>
  </si>
  <si>
    <t>101/2560</t>
  </si>
  <si>
    <t>1 ก.ค. 2560</t>
  </si>
  <si>
    <t>ยอดยกมา 30 มิ.ย. 2560</t>
  </si>
  <si>
    <t>3 ก.ค. 2560</t>
  </si>
  <si>
    <t>11 ก.ค. 2560</t>
  </si>
  <si>
    <t>19 ก.ค. 2560</t>
  </si>
  <si>
    <t>27 ก.ค. 2560</t>
  </si>
  <si>
    <t>1 ส.ค. 2560</t>
  </si>
  <si>
    <t>ยอดยกมา 31 ก.ค. 2560</t>
  </si>
  <si>
    <t>11 ส.ค. 2560</t>
  </si>
  <si>
    <t>แผ่นที่ 24</t>
  </si>
  <si>
    <r>
      <t xml:space="preserve">ชื่อหรือชนิดวัสดุ </t>
    </r>
    <r>
      <rPr>
        <b/>
        <sz val="16"/>
        <rFont val="TH Sarabun New"/>
        <family val="2"/>
      </rPr>
      <t>กระดาษ A4 70 แกรม</t>
    </r>
  </si>
  <si>
    <t>17 ส.ค. 2560</t>
  </si>
  <si>
    <t>126/2560</t>
  </si>
  <si>
    <t>25 ส.ค. 2561</t>
  </si>
  <si>
    <t>27 ส.ค. 2561</t>
  </si>
  <si>
    <t>31 ส.ค. 2561</t>
  </si>
  <si>
    <t>1 ก.ย. 2560</t>
  </si>
  <si>
    <t>ยอดยกมา 31 ส.ค. 2560</t>
  </si>
  <si>
    <t>1 ต.ค. 2560</t>
  </si>
  <si>
    <t>2 ต.ค. 2560</t>
  </si>
  <si>
    <t>1 พ.ย. 2560</t>
  </si>
  <si>
    <t>ยอดยกมา 31 ต.ค. 2560</t>
  </si>
  <si>
    <t>23 พ.ย. 2560</t>
  </si>
  <si>
    <t>1 - 31 ธ.ค. 2560</t>
  </si>
  <si>
    <t>31 ธ.ค. 2561</t>
  </si>
  <si>
    <t>ยอดคงเหลือ ณ 31 ธ.ค. 2560</t>
  </si>
  <si>
    <t>28 ม.ค. 2561</t>
  </si>
  <si>
    <t>31 ม.ค. 2561</t>
  </si>
  <si>
    <t>0.00</t>
  </si>
  <si>
    <t>1 - 30  เม.ย. 2561</t>
  </si>
  <si>
    <t>แผ่นที่ 48</t>
  </si>
  <si>
    <t>ประเภท อุปกรณ์คอมพิวเตอร์</t>
  </si>
  <si>
    <r>
      <t>ชื่อหรือชนิดวัสดุ</t>
    </r>
    <r>
      <rPr>
        <b/>
        <sz val="14"/>
        <rFont val="TH Sarabun New"/>
        <family val="2"/>
      </rPr>
      <t>เมาส์</t>
    </r>
  </si>
  <si>
    <t>จำนวนอย่างสูง 20 ตัว</t>
  </si>
  <si>
    <t>ตัว</t>
  </si>
  <si>
    <t>จำนวนอย่างต่ำ 12 ตัว</t>
  </si>
  <si>
    <t>25 เม.ย. 2560</t>
  </si>
  <si>
    <t>9 มิ.ย. 2560</t>
  </si>
  <si>
    <t>นางสาวอุทัยวรรณ  รุ้งทองนิรันดร์</t>
  </si>
  <si>
    <t>13 พ.ย. 2560</t>
  </si>
  <si>
    <t>15 ธ.ค. 2560</t>
  </si>
  <si>
    <t>15/2561</t>
  </si>
  <si>
    <t>18 ม.ค. 2561</t>
  </si>
  <si>
    <t>22 ม.ค. 2561</t>
  </si>
  <si>
    <t>ยอดยกมาจาก 31 ม.ค. 2561</t>
  </si>
  <si>
    <t xml:space="preserve">จำนวนอย่างสูง </t>
  </si>
  <si>
    <t xml:space="preserve">จำนวนอย่างต่ำ </t>
  </si>
  <si>
    <t xml:space="preserve">ประเภท </t>
  </si>
  <si>
    <t xml:space="preserve">ชื่อหรือชนิดวัสดุ </t>
  </si>
  <si>
    <t>หน่วยงาน สาขา______คณะวิทยาการจัดการ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</si>
</sst>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8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4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/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Border="1"/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/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9" fontId="3" fillId="3" borderId="1" xfId="0" applyNumberFormat="1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3" fillId="2" borderId="1" xfId="0" applyNumberFormat="1" applyFont="1" applyFill="1" applyBorder="1"/>
    <xf numFmtId="43" fontId="3" fillId="2" borderId="1" xfId="1" applyFont="1" applyFill="1" applyBorder="1"/>
    <xf numFmtId="43" fontId="3" fillId="2" borderId="1" xfId="1" applyFont="1" applyFill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1" xfId="1" applyFont="1" applyBorder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3" fontId="3" fillId="0" borderId="8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right"/>
    </xf>
    <xf numFmtId="43" fontId="7" fillId="0" borderId="1" xfId="1" applyNumberFormat="1" applyFont="1" applyFill="1" applyBorder="1"/>
    <xf numFmtId="49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3" fontId="7" fillId="2" borderId="1" xfId="1" applyNumberFormat="1" applyFont="1" applyFill="1" applyBorder="1"/>
    <xf numFmtId="49" fontId="3" fillId="4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/>
    <xf numFmtId="43" fontId="7" fillId="4" borderId="1" xfId="1" applyNumberFormat="1" applyFont="1" applyFill="1" applyBorder="1"/>
    <xf numFmtId="0" fontId="3" fillId="4" borderId="1" xfId="0" applyFont="1" applyFill="1" applyBorder="1" applyAlignment="1">
      <alignment horizontal="center"/>
    </xf>
    <xf numFmtId="43" fontId="3" fillId="4" borderId="1" xfId="1" applyFont="1" applyFill="1" applyBorder="1"/>
    <xf numFmtId="0" fontId="3" fillId="4" borderId="1" xfId="1" applyNumberFormat="1" applyFont="1" applyFill="1" applyBorder="1"/>
    <xf numFmtId="49" fontId="3" fillId="3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43" fontId="7" fillId="3" borderId="1" xfId="1" applyNumberFormat="1" applyFont="1" applyFill="1" applyBorder="1"/>
    <xf numFmtId="43" fontId="3" fillId="0" borderId="1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3" fontId="3" fillId="3" borderId="1" xfId="0" applyNumberFormat="1" applyFont="1" applyFill="1" applyBorder="1"/>
    <xf numFmtId="0" fontId="3" fillId="5" borderId="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43" fontId="3" fillId="0" borderId="1" xfId="1" applyNumberFormat="1" applyFont="1" applyBorder="1"/>
    <xf numFmtId="43" fontId="3" fillId="3" borderId="1" xfId="1" applyNumberFormat="1" applyFont="1" applyFill="1" applyBorder="1"/>
    <xf numFmtId="43" fontId="9" fillId="0" borderId="1" xfId="1" applyNumberFormat="1" applyFont="1" applyFill="1" applyBorder="1"/>
    <xf numFmtId="49" fontId="3" fillId="0" borderId="0" xfId="0" applyNumberFormat="1" applyFont="1" applyAlignment="1">
      <alignment horizontal="right"/>
    </xf>
    <xf numFmtId="43" fontId="3" fillId="2" borderId="1" xfId="0" applyNumberFormat="1" applyFont="1" applyFill="1" applyBorder="1"/>
    <xf numFmtId="2" fontId="3" fillId="0" borderId="1" xfId="1" applyNumberFormat="1" applyFont="1" applyBorder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center"/>
    </xf>
    <xf numFmtId="43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43" fontId="3" fillId="6" borderId="1" xfId="1" applyFont="1" applyFill="1" applyBorder="1"/>
    <xf numFmtId="2" fontId="3" fillId="0" borderId="1" xfId="0" applyNumberFormat="1" applyFont="1" applyBorder="1"/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4" sqref="F4"/>
    </sheetView>
  </sheetViews>
  <sheetFormatPr defaultRowHeight="12.75" x14ac:dyDescent="0.2"/>
  <cols>
    <col min="1" max="1" width="16.5703125" customWidth="1"/>
    <col min="2" max="2" width="28.28515625" customWidth="1"/>
    <col min="3" max="3" width="12" customWidth="1"/>
    <col min="4" max="4" width="13.28515625" customWidth="1"/>
    <col min="8" max="8" width="18.140625" customWidth="1"/>
  </cols>
  <sheetData>
    <row r="1" spans="1:8" ht="27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24" x14ac:dyDescent="0.2">
      <c r="A2" s="3"/>
      <c r="B2" s="4"/>
      <c r="C2" s="3"/>
      <c r="D2" s="4"/>
      <c r="E2" s="4"/>
      <c r="F2" s="5" t="s">
        <v>1</v>
      </c>
      <c r="G2" s="5"/>
      <c r="H2" s="5"/>
    </row>
    <row r="3" spans="1:8" ht="24" x14ac:dyDescent="0.2">
      <c r="A3" s="3"/>
      <c r="B3" s="4"/>
      <c r="C3" s="3"/>
      <c r="D3" s="4"/>
      <c r="E3" s="4"/>
      <c r="F3" s="5" t="s">
        <v>140</v>
      </c>
      <c r="G3" s="5"/>
      <c r="H3" s="5"/>
    </row>
    <row r="4" spans="1:8" ht="24" x14ac:dyDescent="0.2">
      <c r="A4" s="3" t="s">
        <v>3</v>
      </c>
      <c r="B4" s="4"/>
      <c r="C4" s="3"/>
      <c r="D4" s="4"/>
      <c r="E4" s="4"/>
      <c r="F4" s="4"/>
      <c r="G4" s="4"/>
      <c r="H4" s="4"/>
    </row>
    <row r="5" spans="1:8" ht="24" x14ac:dyDescent="0.2">
      <c r="A5" s="5" t="s">
        <v>138</v>
      </c>
      <c r="B5" s="5"/>
      <c r="C5" s="6" t="s">
        <v>139</v>
      </c>
      <c r="D5" s="6"/>
      <c r="E5" s="4"/>
      <c r="F5" s="5" t="s">
        <v>6</v>
      </c>
      <c r="G5" s="5"/>
      <c r="H5" s="4"/>
    </row>
    <row r="6" spans="1:8" ht="24" x14ac:dyDescent="0.2">
      <c r="A6" s="3" t="s">
        <v>7</v>
      </c>
      <c r="B6" s="4" t="s">
        <v>8</v>
      </c>
      <c r="C6" s="3"/>
      <c r="D6" s="4"/>
      <c r="E6" s="4"/>
      <c r="F6" s="4" t="s">
        <v>136</v>
      </c>
      <c r="G6" s="4"/>
      <c r="H6" s="4"/>
    </row>
    <row r="7" spans="1:8" ht="24" x14ac:dyDescent="0.2">
      <c r="A7" s="3" t="s">
        <v>10</v>
      </c>
      <c r="B7" s="4"/>
      <c r="C7" s="5" t="s">
        <v>12</v>
      </c>
      <c r="D7" s="5"/>
      <c r="E7" s="4"/>
      <c r="F7" s="4" t="s">
        <v>137</v>
      </c>
      <c r="G7" s="4"/>
      <c r="H7" s="4"/>
    </row>
    <row r="8" spans="1:8" ht="24" x14ac:dyDescent="0.2">
      <c r="A8" s="3"/>
      <c r="B8" s="4"/>
      <c r="C8" s="3"/>
      <c r="D8" s="4"/>
      <c r="E8" s="4"/>
      <c r="F8" s="4"/>
      <c r="G8" s="4"/>
      <c r="H8" s="4"/>
    </row>
    <row r="9" spans="1:8" ht="24" x14ac:dyDescent="0.55000000000000004">
      <c r="A9" s="7" t="s">
        <v>14</v>
      </c>
      <c r="B9" s="8" t="s">
        <v>15</v>
      </c>
      <c r="C9" s="7" t="s">
        <v>16</v>
      </c>
      <c r="D9" s="9" t="s">
        <v>17</v>
      </c>
      <c r="E9" s="10" t="s">
        <v>18</v>
      </c>
      <c r="F9" s="10"/>
      <c r="G9" s="10"/>
      <c r="H9" s="11" t="s">
        <v>19</v>
      </c>
    </row>
    <row r="10" spans="1:8" ht="24" x14ac:dyDescent="0.55000000000000004">
      <c r="A10" s="7"/>
      <c r="B10" s="8"/>
      <c r="C10" s="7"/>
      <c r="D10" s="9" t="s">
        <v>20</v>
      </c>
      <c r="E10" s="9" t="s">
        <v>21</v>
      </c>
      <c r="F10" s="9" t="s">
        <v>22</v>
      </c>
      <c r="G10" s="9" t="s">
        <v>23</v>
      </c>
      <c r="H10" s="11" t="s">
        <v>24</v>
      </c>
    </row>
    <row r="11" spans="1:8" ht="24" x14ac:dyDescent="0.55000000000000004">
      <c r="A11" s="13"/>
      <c r="B11" s="14"/>
      <c r="C11" s="15"/>
      <c r="D11" s="16"/>
      <c r="E11" s="9"/>
      <c r="F11" s="9"/>
      <c r="G11" s="9"/>
      <c r="H11" s="16"/>
    </row>
    <row r="12" spans="1:8" ht="24" x14ac:dyDescent="0.55000000000000004">
      <c r="A12" s="13"/>
      <c r="B12" s="14"/>
      <c r="C12" s="15"/>
      <c r="D12" s="9"/>
      <c r="E12" s="9"/>
      <c r="F12" s="9"/>
      <c r="G12" s="9"/>
      <c r="H12" s="16"/>
    </row>
    <row r="13" spans="1:8" ht="24" x14ac:dyDescent="0.55000000000000004">
      <c r="A13" s="13"/>
      <c r="B13" s="14"/>
      <c r="C13" s="15"/>
      <c r="D13" s="9"/>
      <c r="E13" s="9"/>
      <c r="F13" s="9"/>
      <c r="G13" s="9"/>
      <c r="H13" s="16"/>
    </row>
    <row r="14" spans="1:8" ht="24" x14ac:dyDescent="0.55000000000000004">
      <c r="A14" s="13"/>
      <c r="B14" s="14"/>
      <c r="C14" s="15"/>
      <c r="D14" s="9"/>
      <c r="E14" s="9"/>
      <c r="F14" s="9"/>
      <c r="G14" s="9"/>
      <c r="H14" s="16"/>
    </row>
    <row r="15" spans="1:8" ht="24" x14ac:dyDescent="0.55000000000000004">
      <c r="A15" s="13"/>
      <c r="B15" s="11"/>
      <c r="C15" s="15"/>
      <c r="D15" s="9"/>
      <c r="E15" s="9"/>
      <c r="F15" s="9"/>
      <c r="G15" s="9"/>
      <c r="H15" s="16"/>
    </row>
    <row r="16" spans="1:8" ht="24" x14ac:dyDescent="0.55000000000000004">
      <c r="A16" s="13"/>
      <c r="B16" s="11"/>
      <c r="C16" s="15"/>
      <c r="D16" s="9"/>
      <c r="E16" s="9"/>
      <c r="F16" s="9"/>
      <c r="G16" s="9"/>
      <c r="H16" s="16"/>
    </row>
    <row r="17" spans="1:8" ht="24" x14ac:dyDescent="0.55000000000000004">
      <c r="A17" s="13"/>
      <c r="B17" s="11"/>
      <c r="C17" s="15"/>
      <c r="D17" s="9"/>
      <c r="E17" s="9"/>
      <c r="F17" s="9"/>
      <c r="G17" s="9"/>
      <c r="H17" s="16"/>
    </row>
    <row r="18" spans="1:8" ht="24" x14ac:dyDescent="0.55000000000000004">
      <c r="A18" s="13"/>
      <c r="B18" s="11"/>
      <c r="C18" s="15"/>
      <c r="D18" s="22"/>
      <c r="E18" s="9"/>
      <c r="F18" s="9"/>
      <c r="G18" s="9"/>
      <c r="H18" s="16"/>
    </row>
    <row r="19" spans="1:8" ht="24" x14ac:dyDescent="0.55000000000000004">
      <c r="A19" s="23"/>
      <c r="B19" s="9"/>
      <c r="C19" s="24"/>
      <c r="D19" s="25"/>
      <c r="E19" s="9"/>
      <c r="F19" s="9"/>
      <c r="G19" s="9"/>
      <c r="H19" s="16"/>
    </row>
    <row r="20" spans="1:8" ht="24" x14ac:dyDescent="0.55000000000000004">
      <c r="A20" s="23"/>
      <c r="B20" s="9"/>
      <c r="C20" s="24"/>
      <c r="D20" s="25"/>
      <c r="E20" s="9"/>
      <c r="F20" s="9"/>
      <c r="G20" s="9"/>
      <c r="H20" s="16"/>
    </row>
    <row r="21" spans="1:8" ht="24" x14ac:dyDescent="0.55000000000000004">
      <c r="A21" s="23"/>
      <c r="B21" s="9"/>
      <c r="C21" s="24"/>
      <c r="D21" s="25"/>
      <c r="E21" s="9"/>
      <c r="F21" s="9"/>
      <c r="G21" s="9"/>
      <c r="H21" s="16"/>
    </row>
    <row r="22" spans="1:8" ht="24" x14ac:dyDescent="0.55000000000000004">
      <c r="A22" s="23"/>
      <c r="B22" s="9"/>
      <c r="C22" s="24"/>
      <c r="D22" s="25"/>
      <c r="E22" s="9"/>
      <c r="F22" s="9"/>
      <c r="G22" s="9"/>
      <c r="H22" s="16"/>
    </row>
    <row r="23" spans="1:8" ht="24" x14ac:dyDescent="0.55000000000000004">
      <c r="A23" s="23"/>
      <c r="B23" s="9"/>
      <c r="C23" s="24"/>
      <c r="D23" s="25"/>
      <c r="E23" s="9"/>
      <c r="F23" s="9"/>
      <c r="G23" s="9"/>
      <c r="H23" s="16"/>
    </row>
    <row r="24" spans="1:8" ht="24" x14ac:dyDescent="0.55000000000000004">
      <c r="A24" s="23"/>
      <c r="B24" s="9"/>
      <c r="C24" s="24"/>
      <c r="D24" s="25"/>
      <c r="E24" s="9"/>
      <c r="F24" s="9"/>
      <c r="G24" s="9"/>
      <c r="H24" s="16"/>
    </row>
    <row r="25" spans="1:8" ht="24" x14ac:dyDescent="0.55000000000000004">
      <c r="A25" s="23"/>
      <c r="B25" s="25"/>
      <c r="C25" s="24"/>
      <c r="D25" s="16"/>
      <c r="E25" s="9"/>
      <c r="F25" s="9"/>
      <c r="G25" s="9"/>
      <c r="H25" s="31"/>
    </row>
  </sheetData>
  <mergeCells count="11">
    <mergeCell ref="C7:D7"/>
    <mergeCell ref="A9:A10"/>
    <mergeCell ref="B9:B10"/>
    <mergeCell ref="C9:C10"/>
    <mergeCell ref="E9:G9"/>
    <mergeCell ref="A1:H1"/>
    <mergeCell ref="F2:H2"/>
    <mergeCell ref="F3:H3"/>
    <mergeCell ref="A5:B5"/>
    <mergeCell ref="C5:D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sqref="A1:H27"/>
    </sheetView>
  </sheetViews>
  <sheetFormatPr defaultColWidth="9.140625" defaultRowHeight="24" x14ac:dyDescent="0.55000000000000004"/>
  <cols>
    <col min="1" max="1" width="16.5703125" style="41" customWidth="1"/>
    <col min="2" max="2" width="28.28515625" style="2" customWidth="1"/>
    <col min="3" max="3" width="12" style="41" customWidth="1"/>
    <col min="4" max="4" width="13.28515625" style="2" customWidth="1"/>
    <col min="5" max="7" width="9.140625" style="2"/>
    <col min="8" max="8" width="18.140625" style="2" customWidth="1"/>
    <col min="9" max="16384" width="9.140625" style="2"/>
  </cols>
  <sheetData>
    <row r="1" spans="1:11" ht="20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 x14ac:dyDescent="0.55000000000000004">
      <c r="A2" s="3"/>
      <c r="B2" s="4"/>
      <c r="C2" s="3"/>
      <c r="D2" s="4"/>
      <c r="E2" s="4"/>
      <c r="F2" s="5" t="s">
        <v>1</v>
      </c>
      <c r="G2" s="5"/>
      <c r="H2" s="5"/>
    </row>
    <row r="3" spans="1:11" ht="20.25" customHeight="1" x14ac:dyDescent="0.55000000000000004">
      <c r="A3" s="3"/>
      <c r="B3" s="4"/>
      <c r="C3" s="3"/>
      <c r="D3" s="4"/>
      <c r="E3" s="4"/>
      <c r="F3" s="5" t="s">
        <v>2</v>
      </c>
      <c r="G3" s="5"/>
      <c r="H3" s="5"/>
    </row>
    <row r="4" spans="1:11" ht="20.25" customHeight="1" x14ac:dyDescent="0.55000000000000004">
      <c r="A4" s="3" t="s">
        <v>3</v>
      </c>
      <c r="B4" s="4"/>
      <c r="C4" s="3"/>
      <c r="D4" s="4"/>
      <c r="E4" s="4"/>
      <c r="F4" s="4"/>
      <c r="G4" s="4"/>
      <c r="H4" s="4"/>
    </row>
    <row r="5" spans="1:11" ht="46.5" customHeight="1" x14ac:dyDescent="0.55000000000000004">
      <c r="A5" s="5" t="s">
        <v>4</v>
      </c>
      <c r="B5" s="5"/>
      <c r="C5" s="6" t="s">
        <v>5</v>
      </c>
      <c r="D5" s="6"/>
      <c r="E5" s="4"/>
      <c r="F5" s="5" t="s">
        <v>6</v>
      </c>
      <c r="G5" s="5"/>
      <c r="H5" s="4"/>
    </row>
    <row r="6" spans="1:11" ht="20.25" customHeight="1" x14ac:dyDescent="0.55000000000000004">
      <c r="A6" s="3" t="s">
        <v>7</v>
      </c>
      <c r="B6" s="4" t="s">
        <v>8</v>
      </c>
      <c r="C6" s="3"/>
      <c r="D6" s="4"/>
      <c r="E6" s="4"/>
      <c r="F6" s="4" t="s">
        <v>9</v>
      </c>
      <c r="G6" s="4"/>
      <c r="H6" s="4"/>
    </row>
    <row r="7" spans="1:11" ht="20.25" customHeight="1" x14ac:dyDescent="0.55000000000000004">
      <c r="A7" s="3" t="s">
        <v>10</v>
      </c>
      <c r="B7" s="4" t="s">
        <v>11</v>
      </c>
      <c r="C7" s="5" t="s">
        <v>12</v>
      </c>
      <c r="D7" s="5"/>
      <c r="E7" s="4"/>
      <c r="F7" s="4" t="s">
        <v>13</v>
      </c>
      <c r="G7" s="4"/>
      <c r="H7" s="4"/>
    </row>
    <row r="8" spans="1:11" ht="20.25" customHeight="1" x14ac:dyDescent="0.55000000000000004">
      <c r="A8" s="3"/>
      <c r="B8" s="4"/>
      <c r="C8" s="3"/>
      <c r="D8" s="4"/>
      <c r="E8" s="4"/>
      <c r="F8" s="4"/>
      <c r="G8" s="4"/>
      <c r="H8" s="4"/>
    </row>
    <row r="9" spans="1:11" ht="20.25" customHeight="1" x14ac:dyDescent="0.55000000000000004">
      <c r="A9" s="7" t="s">
        <v>14</v>
      </c>
      <c r="B9" s="8" t="s">
        <v>15</v>
      </c>
      <c r="C9" s="7" t="s">
        <v>16</v>
      </c>
      <c r="D9" s="9" t="s">
        <v>17</v>
      </c>
      <c r="E9" s="10" t="s">
        <v>18</v>
      </c>
      <c r="F9" s="10"/>
      <c r="G9" s="10"/>
      <c r="H9" s="11" t="s">
        <v>19</v>
      </c>
      <c r="I9" s="12"/>
      <c r="J9" s="12"/>
      <c r="K9" s="12"/>
    </row>
    <row r="10" spans="1:11" ht="20.25" customHeight="1" x14ac:dyDescent="0.55000000000000004">
      <c r="A10" s="7"/>
      <c r="B10" s="8"/>
      <c r="C10" s="7"/>
      <c r="D10" s="9" t="s">
        <v>20</v>
      </c>
      <c r="E10" s="9" t="s">
        <v>21</v>
      </c>
      <c r="F10" s="9" t="s">
        <v>22</v>
      </c>
      <c r="G10" s="9" t="s">
        <v>23</v>
      </c>
      <c r="H10" s="11" t="s">
        <v>24</v>
      </c>
      <c r="I10" s="12"/>
      <c r="J10" s="12"/>
      <c r="K10" s="12"/>
    </row>
    <row r="11" spans="1:11" ht="20.25" customHeight="1" x14ac:dyDescent="0.55000000000000004">
      <c r="A11" s="13" t="s">
        <v>25</v>
      </c>
      <c r="B11" s="14" t="s">
        <v>26</v>
      </c>
      <c r="C11" s="15"/>
      <c r="D11" s="16">
        <v>3460</v>
      </c>
      <c r="E11" s="9" t="s">
        <v>8</v>
      </c>
      <c r="F11" s="9" t="s">
        <v>8</v>
      </c>
      <c r="G11" s="9">
        <v>5</v>
      </c>
      <c r="H11" s="16">
        <v>17300</v>
      </c>
      <c r="I11" s="12"/>
      <c r="J11" s="12"/>
      <c r="K11" s="12"/>
    </row>
    <row r="12" spans="1:11" ht="20.25" customHeight="1" x14ac:dyDescent="0.55000000000000004">
      <c r="A12" s="13" t="s">
        <v>27</v>
      </c>
      <c r="B12" s="14"/>
      <c r="C12" s="15"/>
      <c r="D12" s="9"/>
      <c r="E12" s="9" t="s">
        <v>8</v>
      </c>
      <c r="F12" s="9" t="s">
        <v>8</v>
      </c>
      <c r="G12" s="9">
        <v>5</v>
      </c>
      <c r="H12" s="16">
        <v>17300</v>
      </c>
      <c r="I12" s="12"/>
      <c r="J12" s="12"/>
      <c r="K12" s="12"/>
    </row>
    <row r="13" spans="1:11" ht="20.25" customHeight="1" x14ac:dyDescent="0.55000000000000004">
      <c r="A13" s="13" t="s">
        <v>28</v>
      </c>
      <c r="B13" s="14" t="s">
        <v>29</v>
      </c>
      <c r="C13" s="15"/>
      <c r="D13" s="9"/>
      <c r="E13" s="9" t="s">
        <v>8</v>
      </c>
      <c r="F13" s="9" t="s">
        <v>8</v>
      </c>
      <c r="G13" s="9">
        <v>5</v>
      </c>
      <c r="H13" s="16">
        <v>17300</v>
      </c>
      <c r="I13" s="12"/>
      <c r="J13" s="12"/>
      <c r="K13" s="12"/>
    </row>
    <row r="14" spans="1:11" ht="20.25" customHeight="1" x14ac:dyDescent="0.55000000000000004">
      <c r="A14" s="17"/>
      <c r="B14" s="18"/>
      <c r="C14" s="19"/>
      <c r="D14" s="20"/>
      <c r="E14" s="20"/>
      <c r="F14" s="20"/>
      <c r="G14" s="20"/>
      <c r="H14" s="21"/>
      <c r="I14" s="12"/>
      <c r="J14" s="12"/>
      <c r="K14" s="12"/>
    </row>
    <row r="15" spans="1:11" ht="20.25" customHeight="1" x14ac:dyDescent="0.55000000000000004">
      <c r="A15" s="13" t="s">
        <v>30</v>
      </c>
      <c r="B15" s="14" t="s">
        <v>31</v>
      </c>
      <c r="C15" s="15"/>
      <c r="D15" s="9"/>
      <c r="E15" s="9" t="s">
        <v>8</v>
      </c>
      <c r="F15" s="9" t="s">
        <v>8</v>
      </c>
      <c r="G15" s="9">
        <v>5</v>
      </c>
      <c r="H15" s="16">
        <v>17300</v>
      </c>
      <c r="I15" s="12"/>
      <c r="J15" s="12"/>
      <c r="K15" s="12"/>
    </row>
    <row r="16" spans="1:11" ht="20.25" customHeight="1" x14ac:dyDescent="0.55000000000000004">
      <c r="A16" s="13" t="s">
        <v>32</v>
      </c>
      <c r="B16" s="11" t="s">
        <v>8</v>
      </c>
      <c r="C16" s="15"/>
      <c r="D16" s="9"/>
      <c r="E16" s="9" t="s">
        <v>8</v>
      </c>
      <c r="F16" s="9" t="s">
        <v>8</v>
      </c>
      <c r="G16" s="9">
        <v>5</v>
      </c>
      <c r="H16" s="16">
        <v>17300</v>
      </c>
      <c r="I16" s="12"/>
      <c r="J16" s="12"/>
      <c r="K16" s="12"/>
    </row>
    <row r="17" spans="1:11" ht="20.25" customHeight="1" x14ac:dyDescent="0.55000000000000004">
      <c r="A17" s="13" t="s">
        <v>33</v>
      </c>
      <c r="B17" s="11" t="s">
        <v>8</v>
      </c>
      <c r="C17" s="15"/>
      <c r="D17" s="9"/>
      <c r="E17" s="9" t="s">
        <v>8</v>
      </c>
      <c r="F17" s="9" t="s">
        <v>8</v>
      </c>
      <c r="G17" s="9">
        <v>5</v>
      </c>
      <c r="H17" s="16">
        <v>17300</v>
      </c>
      <c r="I17" s="12"/>
      <c r="J17" s="12"/>
      <c r="K17" s="12"/>
    </row>
    <row r="18" spans="1:11" ht="20.25" customHeight="1" x14ac:dyDescent="0.55000000000000004">
      <c r="A18" s="13" t="s">
        <v>34</v>
      </c>
      <c r="B18" s="11" t="s">
        <v>8</v>
      </c>
      <c r="C18" s="15"/>
      <c r="D18" s="9"/>
      <c r="E18" s="9" t="s">
        <v>8</v>
      </c>
      <c r="F18" s="9" t="s">
        <v>8</v>
      </c>
      <c r="G18" s="9">
        <v>5</v>
      </c>
      <c r="H18" s="16">
        <v>17300</v>
      </c>
      <c r="I18" s="12"/>
      <c r="J18" s="12"/>
      <c r="K18" s="12"/>
    </row>
    <row r="19" spans="1:11" ht="20.25" customHeight="1" x14ac:dyDescent="0.55000000000000004">
      <c r="A19" s="13" t="s">
        <v>35</v>
      </c>
      <c r="B19" s="11" t="s">
        <v>8</v>
      </c>
      <c r="C19" s="15"/>
      <c r="D19" s="22">
        <v>3460</v>
      </c>
      <c r="E19" s="9" t="s">
        <v>8</v>
      </c>
      <c r="F19" s="9" t="s">
        <v>8</v>
      </c>
      <c r="G19" s="9">
        <v>5</v>
      </c>
      <c r="H19" s="16">
        <v>17300</v>
      </c>
      <c r="I19" s="12"/>
      <c r="J19" s="12"/>
      <c r="K19" s="12"/>
    </row>
    <row r="20" spans="1:11" ht="20.25" customHeight="1" x14ac:dyDescent="0.55000000000000004">
      <c r="A20" s="23" t="s">
        <v>36</v>
      </c>
      <c r="B20" s="9" t="s">
        <v>8</v>
      </c>
      <c r="C20" s="24"/>
      <c r="D20" s="25"/>
      <c r="E20" s="9" t="s">
        <v>8</v>
      </c>
      <c r="F20" s="9" t="s">
        <v>8</v>
      </c>
      <c r="G20" s="9">
        <v>5</v>
      </c>
      <c r="H20" s="16">
        <v>17300</v>
      </c>
    </row>
    <row r="21" spans="1:11" ht="20.25" customHeight="1" x14ac:dyDescent="0.55000000000000004">
      <c r="A21" s="23" t="s">
        <v>37</v>
      </c>
      <c r="B21" s="9" t="s">
        <v>8</v>
      </c>
      <c r="C21" s="24"/>
      <c r="D21" s="25"/>
      <c r="E21" s="9" t="s">
        <v>8</v>
      </c>
      <c r="F21" s="9" t="s">
        <v>8</v>
      </c>
      <c r="G21" s="9">
        <v>5</v>
      </c>
      <c r="H21" s="16">
        <v>17300</v>
      </c>
    </row>
    <row r="22" spans="1:11" ht="20.25" customHeight="1" x14ac:dyDescent="0.55000000000000004">
      <c r="A22" s="23" t="s">
        <v>38</v>
      </c>
      <c r="B22" s="9" t="s">
        <v>8</v>
      </c>
      <c r="C22" s="24"/>
      <c r="D22" s="25"/>
      <c r="E22" s="9" t="s">
        <v>8</v>
      </c>
      <c r="F22" s="9" t="s">
        <v>8</v>
      </c>
      <c r="G22" s="9">
        <v>5</v>
      </c>
      <c r="H22" s="16">
        <v>17300</v>
      </c>
    </row>
    <row r="23" spans="1:11" ht="20.25" customHeight="1" x14ac:dyDescent="0.55000000000000004">
      <c r="A23" s="23" t="s">
        <v>39</v>
      </c>
      <c r="B23" s="9" t="s">
        <v>8</v>
      </c>
      <c r="C23" s="24"/>
      <c r="D23" s="25"/>
      <c r="E23" s="9" t="s">
        <v>8</v>
      </c>
      <c r="F23" s="9" t="s">
        <v>8</v>
      </c>
      <c r="G23" s="9">
        <v>5</v>
      </c>
      <c r="H23" s="16">
        <v>17300</v>
      </c>
    </row>
    <row r="24" spans="1:11" ht="20.25" customHeight="1" x14ac:dyDescent="0.55000000000000004">
      <c r="A24" s="23" t="s">
        <v>40</v>
      </c>
      <c r="B24" s="9" t="s">
        <v>8</v>
      </c>
      <c r="C24" s="24"/>
      <c r="D24" s="25"/>
      <c r="E24" s="9" t="s">
        <v>8</v>
      </c>
      <c r="F24" s="9" t="s">
        <v>8</v>
      </c>
      <c r="G24" s="9">
        <v>5</v>
      </c>
      <c r="H24" s="16">
        <v>17300</v>
      </c>
    </row>
    <row r="25" spans="1:11" ht="20.25" customHeight="1" x14ac:dyDescent="0.55000000000000004">
      <c r="A25" s="23" t="s">
        <v>41</v>
      </c>
      <c r="B25" s="9" t="s">
        <v>8</v>
      </c>
      <c r="C25" s="24"/>
      <c r="D25" s="25"/>
      <c r="E25" s="9" t="s">
        <v>8</v>
      </c>
      <c r="F25" s="9" t="s">
        <v>8</v>
      </c>
      <c r="G25" s="9">
        <v>5</v>
      </c>
      <c r="H25" s="16">
        <v>17300</v>
      </c>
    </row>
    <row r="26" spans="1:11" ht="20.25" customHeight="1" x14ac:dyDescent="0.55000000000000004">
      <c r="A26" s="26" t="s">
        <v>42</v>
      </c>
      <c r="B26" s="27" t="s">
        <v>43</v>
      </c>
      <c r="C26" s="28"/>
      <c r="D26" s="29"/>
      <c r="E26" s="30" t="s">
        <v>8</v>
      </c>
      <c r="F26" s="30">
        <v>1</v>
      </c>
      <c r="G26" s="30">
        <v>4</v>
      </c>
      <c r="H26" s="29">
        <f>G26*D19</f>
        <v>13840</v>
      </c>
    </row>
    <row r="27" spans="1:11" ht="20.25" customHeight="1" x14ac:dyDescent="0.55000000000000004">
      <c r="A27" s="23" t="s">
        <v>44</v>
      </c>
      <c r="B27" s="25" t="s">
        <v>45</v>
      </c>
      <c r="C27" s="24"/>
      <c r="D27" s="16"/>
      <c r="E27" s="9" t="s">
        <v>8</v>
      </c>
      <c r="F27" s="9" t="s">
        <v>8</v>
      </c>
      <c r="G27" s="9">
        <v>4</v>
      </c>
      <c r="H27" s="31">
        <v>13840</v>
      </c>
    </row>
    <row r="28" spans="1:11" ht="20.25" customHeight="1" x14ac:dyDescent="0.55000000000000004">
      <c r="A28" s="32"/>
      <c r="B28" s="33"/>
      <c r="C28" s="34"/>
      <c r="D28" s="35"/>
      <c r="E28" s="20"/>
      <c r="F28" s="20"/>
      <c r="G28" s="20"/>
      <c r="H28" s="36"/>
    </row>
    <row r="29" spans="1:11" ht="20.25" customHeight="1" x14ac:dyDescent="0.55000000000000004">
      <c r="A29" s="23" t="s">
        <v>46</v>
      </c>
      <c r="B29" s="25" t="s">
        <v>47</v>
      </c>
      <c r="C29" s="24"/>
      <c r="D29" s="16"/>
      <c r="E29" s="9" t="s">
        <v>8</v>
      </c>
      <c r="F29" s="9" t="s">
        <v>8</v>
      </c>
      <c r="G29" s="9">
        <v>4</v>
      </c>
      <c r="H29" s="31">
        <v>13840</v>
      </c>
    </row>
    <row r="30" spans="1:11" ht="20.25" customHeight="1" x14ac:dyDescent="0.55000000000000004">
      <c r="A30" s="26" t="s">
        <v>48</v>
      </c>
      <c r="B30" s="27" t="s">
        <v>49</v>
      </c>
      <c r="C30" s="28"/>
      <c r="D30" s="29"/>
      <c r="E30" s="30" t="s">
        <v>8</v>
      </c>
      <c r="F30" s="30">
        <v>1</v>
      </c>
      <c r="G30" s="30">
        <v>3</v>
      </c>
      <c r="H30" s="37">
        <f>G30*D19</f>
        <v>10380</v>
      </c>
    </row>
    <row r="31" spans="1:11" ht="20.25" customHeight="1" x14ac:dyDescent="0.55000000000000004">
      <c r="A31" s="23" t="s">
        <v>50</v>
      </c>
      <c r="B31" s="9" t="s">
        <v>8</v>
      </c>
      <c r="C31" s="24"/>
      <c r="D31" s="25"/>
      <c r="E31" s="9" t="s">
        <v>8</v>
      </c>
      <c r="F31" s="9" t="s">
        <v>8</v>
      </c>
      <c r="G31" s="9">
        <v>3</v>
      </c>
      <c r="H31" s="38">
        <f>G31*D19</f>
        <v>10380</v>
      </c>
    </row>
    <row r="32" spans="1:11" ht="20.25" customHeight="1" x14ac:dyDescent="0.55000000000000004">
      <c r="A32" s="23" t="s">
        <v>51</v>
      </c>
      <c r="B32" s="9" t="s">
        <v>8</v>
      </c>
      <c r="C32" s="24"/>
      <c r="D32" s="25"/>
      <c r="E32" s="9" t="s">
        <v>8</v>
      </c>
      <c r="F32" s="9" t="s">
        <v>8</v>
      </c>
      <c r="G32" s="9">
        <v>3</v>
      </c>
      <c r="H32" s="38">
        <f>G32*D19</f>
        <v>10380</v>
      </c>
    </row>
    <row r="33" spans="1:8" ht="20.25" customHeight="1" x14ac:dyDescent="0.55000000000000004">
      <c r="A33" s="23" t="s">
        <v>52</v>
      </c>
      <c r="B33" s="9" t="s">
        <v>8</v>
      </c>
      <c r="C33" s="24"/>
      <c r="D33" s="25"/>
      <c r="E33" s="9" t="s">
        <v>8</v>
      </c>
      <c r="F33" s="9" t="s">
        <v>8</v>
      </c>
      <c r="G33" s="9">
        <v>3</v>
      </c>
      <c r="H33" s="38">
        <f>G33*D19</f>
        <v>10380</v>
      </c>
    </row>
    <row r="34" spans="1:8" ht="20.25" customHeight="1" x14ac:dyDescent="0.55000000000000004">
      <c r="A34" s="23" t="s">
        <v>53</v>
      </c>
      <c r="B34" s="39" t="s">
        <v>8</v>
      </c>
      <c r="C34" s="24"/>
      <c r="D34" s="25"/>
      <c r="E34" s="9" t="s">
        <v>8</v>
      </c>
      <c r="F34" s="9" t="s">
        <v>8</v>
      </c>
      <c r="G34" s="9">
        <v>3</v>
      </c>
      <c r="H34" s="40">
        <v>10380</v>
      </c>
    </row>
    <row r="35" spans="1:8" ht="20.25" customHeight="1" x14ac:dyDescent="0.55000000000000004">
      <c r="A35" s="24" t="s">
        <v>54</v>
      </c>
      <c r="B35" s="25"/>
      <c r="C35" s="24"/>
      <c r="D35" s="25"/>
      <c r="E35" s="9" t="s">
        <v>8</v>
      </c>
      <c r="F35" s="9" t="s">
        <v>8</v>
      </c>
      <c r="G35" s="9">
        <v>3</v>
      </c>
      <c r="H35" s="40">
        <v>10380</v>
      </c>
    </row>
    <row r="36" spans="1:8" ht="20.25" customHeight="1" x14ac:dyDescent="0.55000000000000004">
      <c r="A36" s="24" t="s">
        <v>55</v>
      </c>
      <c r="B36" s="25" t="s">
        <v>56</v>
      </c>
      <c r="C36" s="24"/>
      <c r="D36" s="16"/>
      <c r="E36" s="9" t="s">
        <v>8</v>
      </c>
      <c r="F36" s="9" t="s">
        <v>8</v>
      </c>
      <c r="G36" s="9">
        <v>3</v>
      </c>
      <c r="H36" s="40">
        <v>10380</v>
      </c>
    </row>
    <row r="37" spans="1:8" ht="20.25" customHeight="1" x14ac:dyDescent="0.55000000000000004">
      <c r="A37" s="24"/>
      <c r="B37" s="25"/>
      <c r="C37" s="24"/>
      <c r="D37" s="16"/>
      <c r="E37" s="9"/>
      <c r="F37" s="9"/>
      <c r="G37" s="9"/>
      <c r="H37" s="25"/>
    </row>
    <row r="38" spans="1:8" ht="20.25" customHeight="1" x14ac:dyDescent="0.55000000000000004">
      <c r="A38" s="24"/>
      <c r="B38" s="25"/>
      <c r="C38" s="24"/>
      <c r="D38" s="25"/>
      <c r="E38" s="25"/>
      <c r="F38" s="25"/>
      <c r="G38" s="25"/>
      <c r="H38" s="25"/>
    </row>
  </sheetData>
  <mergeCells count="11">
    <mergeCell ref="C7:D7"/>
    <mergeCell ref="A9:A10"/>
    <mergeCell ref="B9:B10"/>
    <mergeCell ref="C9:C10"/>
    <mergeCell ref="E9:G9"/>
    <mergeCell ref="A1:H1"/>
    <mergeCell ref="F2:H2"/>
    <mergeCell ref="F3:H3"/>
    <mergeCell ref="A5:B5"/>
    <mergeCell ref="C5:D5"/>
    <mergeCell ref="F5:G5"/>
  </mergeCells>
  <printOptions horizontalCentered="1"/>
  <pageMargins left="0.6692913385826772" right="0.15748031496062992" top="0.19685039370078741" bottom="0.19685039370078741" header="0.11811023622047245" footer="0.1181102362204724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Normal="100" zoomScaleSheetLayoutView="100" workbookViewId="0">
      <selection activeCell="E16" sqref="E16"/>
    </sheetView>
  </sheetViews>
  <sheetFormatPr defaultColWidth="9.140625" defaultRowHeight="24" x14ac:dyDescent="0.55000000000000004"/>
  <cols>
    <col min="1" max="1" width="16.5703125" style="85" customWidth="1"/>
    <col min="2" max="2" width="28.28515625" style="2" customWidth="1"/>
    <col min="3" max="3" width="12" style="41" customWidth="1"/>
    <col min="4" max="4" width="13.28515625" style="88" customWidth="1"/>
    <col min="5" max="7" width="9.140625" style="2"/>
    <col min="8" max="8" width="18.140625" style="2" customWidth="1"/>
    <col min="9" max="16384" width="9.140625" style="2"/>
  </cols>
  <sheetData>
    <row r="1" spans="1:11" ht="20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 x14ac:dyDescent="0.55000000000000004">
      <c r="A2" s="42"/>
      <c r="B2" s="4"/>
      <c r="C2" s="3"/>
      <c r="D2" s="43"/>
      <c r="E2" s="4"/>
      <c r="F2" s="5" t="s">
        <v>1</v>
      </c>
      <c r="G2" s="5"/>
      <c r="H2" s="5"/>
    </row>
    <row r="3" spans="1:11" ht="20.25" customHeight="1" x14ac:dyDescent="0.55000000000000004">
      <c r="A3" s="42"/>
      <c r="B3" s="4"/>
      <c r="C3" s="3"/>
      <c r="D3" s="43"/>
      <c r="E3" s="4"/>
      <c r="F3" s="5" t="s">
        <v>2</v>
      </c>
      <c r="G3" s="5"/>
      <c r="H3" s="5"/>
    </row>
    <row r="4" spans="1:11" ht="20.25" customHeight="1" x14ac:dyDescent="0.55000000000000004">
      <c r="A4" s="42" t="s">
        <v>57</v>
      </c>
      <c r="B4" s="4"/>
      <c r="C4" s="3"/>
      <c r="D4" s="43"/>
      <c r="E4" s="4"/>
      <c r="F4" s="4"/>
      <c r="G4" s="4"/>
      <c r="H4" s="4"/>
    </row>
    <row r="5" spans="1:11" ht="46.5" customHeight="1" x14ac:dyDescent="0.55000000000000004">
      <c r="A5" s="5" t="s">
        <v>58</v>
      </c>
      <c r="B5" s="5"/>
      <c r="C5" s="6" t="s">
        <v>59</v>
      </c>
      <c r="D5" s="6"/>
      <c r="E5" s="5"/>
      <c r="F5" s="5" t="s">
        <v>6</v>
      </c>
      <c r="G5" s="5"/>
      <c r="H5" s="4"/>
    </row>
    <row r="6" spans="1:11" ht="20.25" customHeight="1" x14ac:dyDescent="0.55000000000000004">
      <c r="A6" s="42" t="s">
        <v>7</v>
      </c>
      <c r="B6" s="4" t="s">
        <v>8</v>
      </c>
      <c r="C6" s="3"/>
      <c r="D6" s="43"/>
      <c r="E6" s="4"/>
      <c r="F6" s="4" t="s">
        <v>60</v>
      </c>
      <c r="G6" s="4"/>
      <c r="H6" s="4"/>
    </row>
    <row r="7" spans="1:11" ht="20.25" customHeight="1" x14ac:dyDescent="0.55000000000000004">
      <c r="A7" s="42" t="s">
        <v>10</v>
      </c>
      <c r="B7" s="4" t="s">
        <v>61</v>
      </c>
      <c r="C7" s="5" t="s">
        <v>12</v>
      </c>
      <c r="D7" s="5"/>
      <c r="E7" s="4"/>
      <c r="F7" s="4" t="s">
        <v>62</v>
      </c>
      <c r="G7" s="4"/>
      <c r="H7" s="4"/>
    </row>
    <row r="8" spans="1:11" ht="20.25" customHeight="1" x14ac:dyDescent="0.55000000000000004">
      <c r="A8" s="44" t="s">
        <v>14</v>
      </c>
      <c r="B8" s="45" t="s">
        <v>15</v>
      </c>
      <c r="C8" s="46" t="s">
        <v>16</v>
      </c>
      <c r="D8" s="47" t="s">
        <v>17</v>
      </c>
      <c r="E8" s="48" t="s">
        <v>18</v>
      </c>
      <c r="F8" s="49"/>
      <c r="G8" s="50"/>
      <c r="H8" s="51" t="s">
        <v>19</v>
      </c>
      <c r="I8" s="12"/>
      <c r="J8" s="12"/>
      <c r="K8" s="12"/>
    </row>
    <row r="9" spans="1:11" ht="20.25" customHeight="1" x14ac:dyDescent="0.55000000000000004">
      <c r="A9" s="52"/>
      <c r="B9" s="53"/>
      <c r="C9" s="54"/>
      <c r="D9" s="55" t="s">
        <v>20</v>
      </c>
      <c r="E9" s="56" t="s">
        <v>21</v>
      </c>
      <c r="F9" s="9" t="s">
        <v>22</v>
      </c>
      <c r="G9" s="57" t="s">
        <v>23</v>
      </c>
      <c r="H9" s="58" t="s">
        <v>24</v>
      </c>
      <c r="I9" s="12"/>
      <c r="J9" s="12"/>
      <c r="K9" s="12"/>
    </row>
    <row r="10" spans="1:11" ht="20.25" customHeight="1" x14ac:dyDescent="0.55000000000000004">
      <c r="A10" s="59" t="s">
        <v>25</v>
      </c>
      <c r="B10" s="14" t="s">
        <v>26</v>
      </c>
      <c r="C10" s="24"/>
      <c r="D10" s="60"/>
      <c r="E10" s="9" t="s">
        <v>8</v>
      </c>
      <c r="F10" s="9" t="s">
        <v>8</v>
      </c>
      <c r="G10" s="9" t="s">
        <v>8</v>
      </c>
      <c r="H10" s="9" t="s">
        <v>8</v>
      </c>
    </row>
    <row r="11" spans="1:11" ht="20.25" customHeight="1" x14ac:dyDescent="0.55000000000000004">
      <c r="A11" s="59" t="s">
        <v>27</v>
      </c>
      <c r="B11" s="9" t="s">
        <v>8</v>
      </c>
      <c r="C11" s="24"/>
      <c r="D11" s="60"/>
      <c r="E11" s="9" t="s">
        <v>8</v>
      </c>
      <c r="F11" s="9" t="s">
        <v>8</v>
      </c>
      <c r="G11" s="9" t="s">
        <v>8</v>
      </c>
      <c r="H11" s="9" t="s">
        <v>8</v>
      </c>
    </row>
    <row r="12" spans="1:11" ht="20.25" customHeight="1" x14ac:dyDescent="0.55000000000000004">
      <c r="A12" s="59" t="s">
        <v>28</v>
      </c>
      <c r="B12" s="14" t="s">
        <v>29</v>
      </c>
      <c r="C12" s="24"/>
      <c r="D12" s="60"/>
      <c r="E12" s="9" t="s">
        <v>8</v>
      </c>
      <c r="F12" s="9" t="s">
        <v>8</v>
      </c>
      <c r="G12" s="9" t="s">
        <v>8</v>
      </c>
      <c r="H12" s="9" t="s">
        <v>8</v>
      </c>
    </row>
    <row r="13" spans="1:11" ht="20.25" customHeight="1" x14ac:dyDescent="0.55000000000000004">
      <c r="A13" s="61"/>
      <c r="B13" s="62"/>
      <c r="C13" s="34"/>
      <c r="D13" s="63"/>
      <c r="E13" s="20"/>
      <c r="F13" s="20"/>
      <c r="G13" s="20"/>
      <c r="H13" s="35"/>
    </row>
    <row r="14" spans="1:11" ht="20.25" customHeight="1" x14ac:dyDescent="0.55000000000000004">
      <c r="A14" s="59" t="s">
        <v>63</v>
      </c>
      <c r="B14" s="39" t="s">
        <v>64</v>
      </c>
      <c r="C14" s="24" t="s">
        <v>65</v>
      </c>
      <c r="D14" s="60">
        <v>95</v>
      </c>
      <c r="E14" s="9">
        <v>200</v>
      </c>
      <c r="F14" s="9" t="s">
        <v>8</v>
      </c>
      <c r="G14" s="9">
        <v>200</v>
      </c>
      <c r="H14" s="16">
        <f>D14*G14</f>
        <v>19000</v>
      </c>
    </row>
    <row r="15" spans="1:11" ht="20.25" customHeight="1" x14ac:dyDescent="0.55000000000000004">
      <c r="A15" s="64" t="s">
        <v>66</v>
      </c>
      <c r="B15" s="65" t="s">
        <v>67</v>
      </c>
      <c r="C15" s="66"/>
      <c r="D15" s="67"/>
      <c r="E15" s="68" t="s">
        <v>8</v>
      </c>
      <c r="F15" s="68">
        <v>5</v>
      </c>
      <c r="G15" s="68">
        <v>195</v>
      </c>
      <c r="H15" s="69">
        <f>D14*G15</f>
        <v>18525</v>
      </c>
    </row>
    <row r="16" spans="1:11" ht="20.25" customHeight="1" x14ac:dyDescent="0.55000000000000004">
      <c r="A16" s="64" t="s">
        <v>68</v>
      </c>
      <c r="B16" s="65" t="s">
        <v>78</v>
      </c>
      <c r="C16" s="66"/>
      <c r="D16" s="67"/>
      <c r="E16" s="68" t="s">
        <v>8</v>
      </c>
      <c r="F16" s="68">
        <v>10</v>
      </c>
      <c r="G16" s="68">
        <v>185</v>
      </c>
      <c r="H16" s="69">
        <f>D14*G16</f>
        <v>17575</v>
      </c>
    </row>
    <row r="17" spans="1:8" ht="20.25" customHeight="1" x14ac:dyDescent="0.55000000000000004">
      <c r="A17" s="64" t="s">
        <v>69</v>
      </c>
      <c r="B17" s="65" t="s">
        <v>70</v>
      </c>
      <c r="C17" s="66"/>
      <c r="D17" s="67"/>
      <c r="E17" s="68" t="s">
        <v>8</v>
      </c>
      <c r="F17" s="68">
        <v>15</v>
      </c>
      <c r="G17" s="68">
        <v>170</v>
      </c>
      <c r="H17" s="69">
        <f>D14*G17</f>
        <v>16150</v>
      </c>
    </row>
    <row r="18" spans="1:8" ht="20.25" customHeight="1" x14ac:dyDescent="0.55000000000000004">
      <c r="A18" s="64" t="s">
        <v>71</v>
      </c>
      <c r="B18" s="65" t="s">
        <v>72</v>
      </c>
      <c r="C18" s="66"/>
      <c r="D18" s="67"/>
      <c r="E18" s="68" t="s">
        <v>8</v>
      </c>
      <c r="F18" s="68">
        <v>25</v>
      </c>
      <c r="G18" s="68">
        <v>145</v>
      </c>
      <c r="H18" s="69">
        <f>D14*G18</f>
        <v>13775</v>
      </c>
    </row>
    <row r="19" spans="1:8" ht="20.25" customHeight="1" x14ac:dyDescent="0.55000000000000004">
      <c r="A19" s="64" t="s">
        <v>73</v>
      </c>
      <c r="B19" s="65" t="s">
        <v>67</v>
      </c>
      <c r="C19" s="66"/>
      <c r="D19" s="67"/>
      <c r="E19" s="68" t="s">
        <v>8</v>
      </c>
      <c r="F19" s="68">
        <v>50</v>
      </c>
      <c r="G19" s="68">
        <v>95</v>
      </c>
      <c r="H19" s="69">
        <f>D14*G19</f>
        <v>9025</v>
      </c>
    </row>
    <row r="20" spans="1:8" ht="20.25" customHeight="1" x14ac:dyDescent="0.55000000000000004">
      <c r="A20" s="64" t="s">
        <v>74</v>
      </c>
      <c r="B20" s="65" t="s">
        <v>72</v>
      </c>
      <c r="C20" s="66"/>
      <c r="D20" s="67"/>
      <c r="E20" s="68" t="s">
        <v>8</v>
      </c>
      <c r="F20" s="68">
        <v>5</v>
      </c>
      <c r="G20" s="68">
        <v>90</v>
      </c>
      <c r="H20" s="69">
        <f>D14*G20</f>
        <v>8550</v>
      </c>
    </row>
    <row r="21" spans="1:8" ht="20.25" customHeight="1" x14ac:dyDescent="0.55000000000000004">
      <c r="A21" s="64" t="s">
        <v>75</v>
      </c>
      <c r="B21" s="65" t="s">
        <v>76</v>
      </c>
      <c r="C21" s="66"/>
      <c r="D21" s="67"/>
      <c r="E21" s="68" t="s">
        <v>8</v>
      </c>
      <c r="F21" s="68">
        <v>40</v>
      </c>
      <c r="G21" s="68">
        <v>50</v>
      </c>
      <c r="H21" s="69">
        <f>D14*G21</f>
        <v>4750</v>
      </c>
    </row>
    <row r="22" spans="1:8" ht="20.25" customHeight="1" x14ac:dyDescent="0.55000000000000004">
      <c r="A22" s="64" t="s">
        <v>77</v>
      </c>
      <c r="B22" s="65" t="s">
        <v>78</v>
      </c>
      <c r="C22" s="66"/>
      <c r="D22" s="67"/>
      <c r="E22" s="68" t="s">
        <v>8</v>
      </c>
      <c r="F22" s="68">
        <v>25</v>
      </c>
      <c r="G22" s="68">
        <v>25</v>
      </c>
      <c r="H22" s="69">
        <f>D14*G22</f>
        <v>2375</v>
      </c>
    </row>
    <row r="23" spans="1:8" ht="20.25" customHeight="1" x14ac:dyDescent="0.55000000000000004">
      <c r="A23" s="64" t="s">
        <v>79</v>
      </c>
      <c r="B23" s="65" t="s">
        <v>72</v>
      </c>
      <c r="C23" s="66"/>
      <c r="D23" s="67"/>
      <c r="E23" s="68" t="s">
        <v>8</v>
      </c>
      <c r="F23" s="68">
        <v>25</v>
      </c>
      <c r="G23" s="68">
        <v>0</v>
      </c>
      <c r="H23" s="70">
        <f>D14*G23</f>
        <v>0</v>
      </c>
    </row>
    <row r="24" spans="1:8" ht="20.25" customHeight="1" x14ac:dyDescent="0.55000000000000004">
      <c r="A24" s="59" t="s">
        <v>80</v>
      </c>
      <c r="B24" s="39" t="s">
        <v>64</v>
      </c>
      <c r="C24" s="24" t="s">
        <v>81</v>
      </c>
      <c r="D24" s="60"/>
      <c r="E24" s="9">
        <v>500</v>
      </c>
      <c r="F24" s="9" t="s">
        <v>8</v>
      </c>
      <c r="G24" s="9">
        <v>500</v>
      </c>
      <c r="H24" s="16">
        <f>500*D24</f>
        <v>0</v>
      </c>
    </row>
    <row r="25" spans="1:8" ht="20.25" customHeight="1" x14ac:dyDescent="0.55000000000000004">
      <c r="A25" s="71" t="s">
        <v>35</v>
      </c>
      <c r="B25" s="72" t="s">
        <v>72</v>
      </c>
      <c r="C25" s="28"/>
      <c r="D25" s="73"/>
      <c r="E25" s="30" t="s">
        <v>8</v>
      </c>
      <c r="F25" s="30">
        <v>25</v>
      </c>
      <c r="G25" s="30">
        <f>500-25</f>
        <v>475</v>
      </c>
      <c r="H25" s="29">
        <f>G25*D24</f>
        <v>0</v>
      </c>
    </row>
    <row r="26" spans="1:8" ht="20.25" customHeight="1" x14ac:dyDescent="0.55000000000000004">
      <c r="A26" s="71" t="s">
        <v>82</v>
      </c>
      <c r="B26" s="72" t="s">
        <v>70</v>
      </c>
      <c r="C26" s="28"/>
      <c r="D26" s="73"/>
      <c r="E26" s="30" t="s">
        <v>8</v>
      </c>
      <c r="F26" s="30">
        <v>25</v>
      </c>
      <c r="G26" s="30">
        <f>475-25</f>
        <v>450</v>
      </c>
      <c r="H26" s="29">
        <f>G26*D24</f>
        <v>0</v>
      </c>
    </row>
    <row r="27" spans="1:8" ht="20.25" customHeight="1" x14ac:dyDescent="0.55000000000000004">
      <c r="A27" s="71" t="s">
        <v>83</v>
      </c>
      <c r="B27" s="72" t="s">
        <v>76</v>
      </c>
      <c r="C27" s="28"/>
      <c r="D27" s="73"/>
      <c r="E27" s="30" t="s">
        <v>8</v>
      </c>
      <c r="F27" s="30">
        <v>30</v>
      </c>
      <c r="G27" s="30">
        <f>450-30</f>
        <v>420</v>
      </c>
      <c r="H27" s="29">
        <f>G27*D24</f>
        <v>0</v>
      </c>
    </row>
    <row r="28" spans="1:8" ht="20.25" customHeight="1" x14ac:dyDescent="0.55000000000000004">
      <c r="A28" s="71" t="s">
        <v>84</v>
      </c>
      <c r="B28" s="72" t="s">
        <v>67</v>
      </c>
      <c r="C28" s="28"/>
      <c r="D28" s="73"/>
      <c r="E28" s="30" t="s">
        <v>8</v>
      </c>
      <c r="F28" s="30">
        <v>50</v>
      </c>
      <c r="G28" s="30">
        <f>420-50</f>
        <v>370</v>
      </c>
      <c r="H28" s="29">
        <f>370*93</f>
        <v>34410</v>
      </c>
    </row>
    <row r="29" spans="1:8" ht="20.25" customHeight="1" x14ac:dyDescent="0.55000000000000004">
      <c r="A29" s="71" t="s">
        <v>85</v>
      </c>
      <c r="B29" s="72" t="s">
        <v>67</v>
      </c>
      <c r="C29" s="28"/>
      <c r="D29" s="73"/>
      <c r="E29" s="30" t="s">
        <v>8</v>
      </c>
      <c r="F29" s="30">
        <v>50</v>
      </c>
      <c r="G29" s="30">
        <f>370-50</f>
        <v>320</v>
      </c>
      <c r="H29" s="29">
        <f>320*93</f>
        <v>29760</v>
      </c>
    </row>
    <row r="30" spans="1:8" ht="20.25" customHeight="1" x14ac:dyDescent="0.55000000000000004">
      <c r="A30" s="71" t="s">
        <v>86</v>
      </c>
      <c r="B30" s="72" t="s">
        <v>70</v>
      </c>
      <c r="C30" s="28"/>
      <c r="D30" s="73"/>
      <c r="E30" s="30" t="s">
        <v>8</v>
      </c>
      <c r="F30" s="30">
        <v>5</v>
      </c>
      <c r="G30" s="30">
        <f>320-5</f>
        <v>315</v>
      </c>
      <c r="H30" s="29">
        <f>315*93</f>
        <v>29295</v>
      </c>
    </row>
    <row r="31" spans="1:8" ht="20.25" customHeight="1" x14ac:dyDescent="0.55000000000000004">
      <c r="A31" s="71" t="s">
        <v>86</v>
      </c>
      <c r="B31" s="72" t="s">
        <v>72</v>
      </c>
      <c r="C31" s="28"/>
      <c r="D31" s="73"/>
      <c r="E31" s="30" t="s">
        <v>8</v>
      </c>
      <c r="F31" s="30">
        <v>50</v>
      </c>
      <c r="G31" s="30">
        <f>315-50</f>
        <v>265</v>
      </c>
      <c r="H31" s="29">
        <f>265*93</f>
        <v>24645</v>
      </c>
    </row>
    <row r="32" spans="1:8" ht="20.25" customHeight="1" x14ac:dyDescent="0.55000000000000004">
      <c r="A32" s="71" t="s">
        <v>87</v>
      </c>
      <c r="B32" s="72" t="s">
        <v>76</v>
      </c>
      <c r="C32" s="28"/>
      <c r="D32" s="73"/>
      <c r="E32" s="30" t="s">
        <v>8</v>
      </c>
      <c r="F32" s="30">
        <v>5</v>
      </c>
      <c r="G32" s="30">
        <f>265-5</f>
        <v>260</v>
      </c>
      <c r="H32" s="29">
        <f>260*93</f>
        <v>24180</v>
      </c>
    </row>
    <row r="33" spans="1:8" ht="20.25" customHeight="1" x14ac:dyDescent="0.55000000000000004">
      <c r="A33" s="59" t="s">
        <v>38</v>
      </c>
      <c r="B33" s="39" t="s">
        <v>8</v>
      </c>
      <c r="C33" s="24"/>
      <c r="D33" s="74"/>
      <c r="E33" s="9" t="s">
        <v>8</v>
      </c>
      <c r="F33" s="9" t="s">
        <v>8</v>
      </c>
      <c r="G33" s="9">
        <f t="shared" ref="G33:G34" si="0">265-5</f>
        <v>260</v>
      </c>
      <c r="H33" s="16">
        <v>24180</v>
      </c>
    </row>
    <row r="34" spans="1:8" ht="20.25" customHeight="1" x14ac:dyDescent="0.55000000000000004">
      <c r="A34" s="23" t="s">
        <v>88</v>
      </c>
      <c r="B34" s="9" t="s">
        <v>8</v>
      </c>
      <c r="C34" s="24"/>
      <c r="D34" s="74"/>
      <c r="E34" s="9" t="s">
        <v>8</v>
      </c>
      <c r="F34" s="9" t="s">
        <v>8</v>
      </c>
      <c r="G34" s="9">
        <f t="shared" si="0"/>
        <v>260</v>
      </c>
      <c r="H34" s="16">
        <v>24180</v>
      </c>
    </row>
    <row r="35" spans="1:8" ht="20.25" customHeight="1" x14ac:dyDescent="0.55000000000000004">
      <c r="A35" s="23" t="s">
        <v>89</v>
      </c>
      <c r="B35" s="39" t="s">
        <v>64</v>
      </c>
      <c r="C35" s="24" t="s">
        <v>90</v>
      </c>
      <c r="D35" s="74">
        <v>99</v>
      </c>
      <c r="E35" s="9">
        <v>200</v>
      </c>
      <c r="F35" s="9" t="s">
        <v>8</v>
      </c>
      <c r="G35" s="9">
        <v>200</v>
      </c>
      <c r="H35" s="16">
        <f>99*200</f>
        <v>19800</v>
      </c>
    </row>
    <row r="36" spans="1:8" ht="20.25" customHeight="1" x14ac:dyDescent="0.55000000000000004">
      <c r="A36" s="44" t="s">
        <v>91</v>
      </c>
      <c r="B36" s="75" t="s">
        <v>92</v>
      </c>
      <c r="C36" s="24"/>
      <c r="D36" s="74">
        <v>93</v>
      </c>
      <c r="E36" s="9" t="s">
        <v>8</v>
      </c>
      <c r="F36" s="9" t="s">
        <v>8</v>
      </c>
      <c r="G36" s="9">
        <v>260</v>
      </c>
      <c r="H36" s="16">
        <f>260*93</f>
        <v>24180</v>
      </c>
    </row>
    <row r="37" spans="1:8" ht="20.25" customHeight="1" x14ac:dyDescent="0.55000000000000004">
      <c r="A37" s="52"/>
      <c r="B37" s="76"/>
      <c r="C37" s="24"/>
      <c r="D37" s="74">
        <v>99</v>
      </c>
      <c r="E37" s="9" t="s">
        <v>8</v>
      </c>
      <c r="F37" s="9"/>
      <c r="G37" s="9">
        <v>200</v>
      </c>
      <c r="H37" s="16">
        <f>200*99</f>
        <v>19800</v>
      </c>
    </row>
    <row r="38" spans="1:8" ht="20.25" customHeight="1" x14ac:dyDescent="0.55000000000000004">
      <c r="A38" s="26" t="s">
        <v>93</v>
      </c>
      <c r="B38" s="72" t="s">
        <v>67</v>
      </c>
      <c r="C38" s="28"/>
      <c r="D38" s="77"/>
      <c r="E38" s="30" t="s">
        <v>8</v>
      </c>
      <c r="F38" s="30">
        <v>50</v>
      </c>
      <c r="G38" s="30">
        <f>260-50</f>
        <v>210</v>
      </c>
      <c r="H38" s="29">
        <f>210*93</f>
        <v>19530</v>
      </c>
    </row>
    <row r="39" spans="1:8" ht="20.25" customHeight="1" x14ac:dyDescent="0.55000000000000004">
      <c r="A39" s="26" t="s">
        <v>94</v>
      </c>
      <c r="B39" s="72" t="s">
        <v>76</v>
      </c>
      <c r="C39" s="28"/>
      <c r="D39" s="77"/>
      <c r="E39" s="30" t="s">
        <v>8</v>
      </c>
      <c r="F39" s="30">
        <v>52</v>
      </c>
      <c r="G39" s="30">
        <f>210-52</f>
        <v>158</v>
      </c>
      <c r="H39" s="29">
        <f>158*93</f>
        <v>14694</v>
      </c>
    </row>
    <row r="40" spans="1:8" ht="20.25" customHeight="1" x14ac:dyDescent="0.55000000000000004">
      <c r="A40" s="26" t="s">
        <v>95</v>
      </c>
      <c r="B40" s="72" t="s">
        <v>78</v>
      </c>
      <c r="C40" s="28"/>
      <c r="D40" s="77"/>
      <c r="E40" s="30" t="s">
        <v>8</v>
      </c>
      <c r="F40" s="30">
        <v>53</v>
      </c>
      <c r="G40" s="30">
        <f>158-53</f>
        <v>105</v>
      </c>
      <c r="H40" s="29">
        <f>105*93</f>
        <v>9765</v>
      </c>
    </row>
    <row r="41" spans="1:8" ht="20.25" customHeight="1" x14ac:dyDescent="0.55000000000000004">
      <c r="A41" s="26" t="s">
        <v>96</v>
      </c>
      <c r="B41" s="72" t="s">
        <v>67</v>
      </c>
      <c r="C41" s="28"/>
      <c r="D41" s="77"/>
      <c r="E41" s="30" t="s">
        <v>8</v>
      </c>
      <c r="F41" s="30">
        <v>52</v>
      </c>
      <c r="G41" s="30">
        <f>105-52</f>
        <v>53</v>
      </c>
      <c r="H41" s="29">
        <f>53*93</f>
        <v>4929</v>
      </c>
    </row>
    <row r="42" spans="1:8" ht="20.25" customHeight="1" x14ac:dyDescent="0.55000000000000004">
      <c r="A42" s="44" t="s">
        <v>97</v>
      </c>
      <c r="B42" s="78" t="s">
        <v>98</v>
      </c>
      <c r="C42" s="24"/>
      <c r="D42" s="74">
        <v>93</v>
      </c>
      <c r="E42" s="9" t="s">
        <v>8</v>
      </c>
      <c r="F42" s="9" t="s">
        <v>8</v>
      </c>
      <c r="G42" s="9">
        <v>53</v>
      </c>
      <c r="H42" s="16">
        <v>4836</v>
      </c>
    </row>
    <row r="43" spans="1:8" ht="20.25" customHeight="1" x14ac:dyDescent="0.55000000000000004">
      <c r="A43" s="52"/>
      <c r="B43" s="79"/>
      <c r="C43" s="24"/>
      <c r="D43" s="74">
        <v>99</v>
      </c>
      <c r="E43" s="9" t="s">
        <v>8</v>
      </c>
      <c r="F43" s="9" t="s">
        <v>8</v>
      </c>
      <c r="G43" s="9">
        <v>200</v>
      </c>
      <c r="H43" s="16">
        <f>200*99</f>
        <v>19800</v>
      </c>
    </row>
    <row r="44" spans="1:8" ht="20.25" customHeight="1" x14ac:dyDescent="0.55000000000000004">
      <c r="A44" s="26" t="s">
        <v>99</v>
      </c>
      <c r="B44" s="72" t="s">
        <v>70</v>
      </c>
      <c r="C44" s="28"/>
      <c r="D44" s="77"/>
      <c r="E44" s="30" t="s">
        <v>8</v>
      </c>
      <c r="F44" s="30">
        <v>53</v>
      </c>
      <c r="G44" s="30">
        <v>0</v>
      </c>
      <c r="H44" s="29">
        <f>53*93</f>
        <v>4929</v>
      </c>
    </row>
    <row r="45" spans="1:8" ht="20.25" customHeight="1" x14ac:dyDescent="0.55000000000000004">
      <c r="A45" s="26"/>
      <c r="B45" s="72"/>
      <c r="C45" s="28"/>
      <c r="D45" s="77"/>
      <c r="E45" s="30"/>
      <c r="F45" s="30"/>
      <c r="G45" s="30"/>
      <c r="H45" s="29"/>
    </row>
    <row r="46" spans="1:8" ht="20.25" customHeight="1" x14ac:dyDescent="0.55000000000000004">
      <c r="A46" s="80" t="s">
        <v>0</v>
      </c>
      <c r="B46" s="80"/>
      <c r="C46" s="80"/>
      <c r="D46" s="80"/>
      <c r="E46" s="80"/>
      <c r="F46" s="80"/>
      <c r="G46" s="80"/>
      <c r="H46" s="80"/>
    </row>
    <row r="47" spans="1:8" ht="20.25" customHeight="1" x14ac:dyDescent="0.55000000000000004">
      <c r="A47" s="42"/>
      <c r="B47" s="4"/>
      <c r="C47" s="3"/>
      <c r="D47" s="43"/>
      <c r="E47" s="4"/>
      <c r="F47" s="5" t="s">
        <v>1</v>
      </c>
      <c r="G47" s="5"/>
      <c r="H47" s="5"/>
    </row>
    <row r="48" spans="1:8" ht="20.25" customHeight="1" x14ac:dyDescent="0.55000000000000004">
      <c r="A48" s="42"/>
      <c r="B48" s="4"/>
      <c r="C48" s="3"/>
      <c r="D48" s="43"/>
      <c r="E48" s="4"/>
      <c r="F48" s="5" t="s">
        <v>2</v>
      </c>
      <c r="G48" s="5"/>
      <c r="H48" s="5"/>
    </row>
    <row r="49" spans="1:8" ht="20.25" customHeight="1" x14ac:dyDescent="0.55000000000000004">
      <c r="A49" s="42" t="s">
        <v>100</v>
      </c>
      <c r="B49" s="4"/>
      <c r="C49" s="3"/>
      <c r="D49" s="43"/>
      <c r="E49" s="4"/>
      <c r="F49" s="4"/>
      <c r="G49" s="4"/>
      <c r="H49" s="4"/>
    </row>
    <row r="50" spans="1:8" ht="20.25" customHeight="1" x14ac:dyDescent="0.55000000000000004">
      <c r="A50" s="5" t="s">
        <v>58</v>
      </c>
      <c r="B50" s="5"/>
      <c r="C50" s="5" t="s">
        <v>101</v>
      </c>
      <c r="D50" s="5"/>
      <c r="E50" s="5"/>
      <c r="F50" s="5" t="s">
        <v>6</v>
      </c>
      <c r="G50" s="5"/>
      <c r="H50" s="4"/>
    </row>
    <row r="51" spans="1:8" ht="20.25" customHeight="1" x14ac:dyDescent="0.55000000000000004">
      <c r="A51" s="42" t="s">
        <v>7</v>
      </c>
      <c r="B51" s="4" t="s">
        <v>8</v>
      </c>
      <c r="C51" s="3"/>
      <c r="D51" s="43"/>
      <c r="E51" s="4"/>
      <c r="F51" s="4" t="s">
        <v>60</v>
      </c>
      <c r="G51" s="4"/>
      <c r="H51" s="4"/>
    </row>
    <row r="52" spans="1:8" ht="20.25" customHeight="1" x14ac:dyDescent="0.55000000000000004">
      <c r="A52" s="42" t="s">
        <v>10</v>
      </c>
      <c r="B52" s="4" t="s">
        <v>61</v>
      </c>
      <c r="C52" s="5" t="s">
        <v>12</v>
      </c>
      <c r="D52" s="5"/>
      <c r="E52" s="4"/>
      <c r="F52" s="4" t="s">
        <v>62</v>
      </c>
      <c r="G52" s="4"/>
      <c r="H52" s="4"/>
    </row>
    <row r="53" spans="1:8" ht="20.25" customHeight="1" x14ac:dyDescent="0.55000000000000004">
      <c r="A53" s="44" t="s">
        <v>14</v>
      </c>
      <c r="B53" s="45" t="s">
        <v>15</v>
      </c>
      <c r="C53" s="46" t="s">
        <v>16</v>
      </c>
      <c r="D53" s="47" t="s">
        <v>17</v>
      </c>
      <c r="E53" s="48" t="s">
        <v>18</v>
      </c>
      <c r="F53" s="49"/>
      <c r="G53" s="50"/>
      <c r="H53" s="51" t="s">
        <v>19</v>
      </c>
    </row>
    <row r="54" spans="1:8" ht="20.25" customHeight="1" x14ac:dyDescent="0.55000000000000004">
      <c r="A54" s="52"/>
      <c r="B54" s="53"/>
      <c r="C54" s="54"/>
      <c r="D54" s="55" t="s">
        <v>20</v>
      </c>
      <c r="E54" s="56" t="s">
        <v>21</v>
      </c>
      <c r="F54" s="9" t="s">
        <v>22</v>
      </c>
      <c r="G54" s="57" t="s">
        <v>23</v>
      </c>
      <c r="H54" s="58" t="s">
        <v>24</v>
      </c>
    </row>
    <row r="55" spans="1:8" ht="20.25" customHeight="1" x14ac:dyDescent="0.55000000000000004">
      <c r="A55" s="23" t="s">
        <v>102</v>
      </c>
      <c r="B55" s="81" t="s">
        <v>64</v>
      </c>
      <c r="C55" s="24" t="s">
        <v>103</v>
      </c>
      <c r="D55" s="74">
        <v>95.8</v>
      </c>
      <c r="E55" s="9">
        <v>50</v>
      </c>
      <c r="F55" s="9" t="s">
        <v>8</v>
      </c>
      <c r="G55" s="9">
        <v>50</v>
      </c>
      <c r="H55" s="16">
        <f>50*95.8</f>
        <v>4790</v>
      </c>
    </row>
    <row r="56" spans="1:8" ht="20.25" customHeight="1" x14ac:dyDescent="0.55000000000000004">
      <c r="A56" s="26" t="s">
        <v>104</v>
      </c>
      <c r="B56" s="72" t="s">
        <v>78</v>
      </c>
      <c r="C56" s="28"/>
      <c r="D56" s="77"/>
      <c r="E56" s="30" t="s">
        <v>8</v>
      </c>
      <c r="F56" s="30">
        <v>50</v>
      </c>
      <c r="G56" s="30">
        <f>200-50</f>
        <v>150</v>
      </c>
      <c r="H56" s="29">
        <f>150*99</f>
        <v>14850</v>
      </c>
    </row>
    <row r="57" spans="1:8" ht="20.25" customHeight="1" x14ac:dyDescent="0.55000000000000004">
      <c r="A57" s="26" t="s">
        <v>105</v>
      </c>
      <c r="B57" s="72" t="s">
        <v>72</v>
      </c>
      <c r="C57" s="28"/>
      <c r="D57" s="77"/>
      <c r="E57" s="30" t="s">
        <v>8</v>
      </c>
      <c r="F57" s="30">
        <v>50</v>
      </c>
      <c r="G57" s="30">
        <f>150-50</f>
        <v>100</v>
      </c>
      <c r="H57" s="29">
        <f>1000*99</f>
        <v>99000</v>
      </c>
    </row>
    <row r="58" spans="1:8" ht="20.25" customHeight="1" x14ac:dyDescent="0.55000000000000004">
      <c r="A58" s="26" t="s">
        <v>106</v>
      </c>
      <c r="B58" s="72" t="s">
        <v>78</v>
      </c>
      <c r="C58" s="28"/>
      <c r="D58" s="77"/>
      <c r="E58" s="30" t="s">
        <v>8</v>
      </c>
      <c r="F58" s="30">
        <v>50</v>
      </c>
      <c r="G58" s="30">
        <f>100-50</f>
        <v>50</v>
      </c>
      <c r="H58" s="29">
        <f>50*99</f>
        <v>4950</v>
      </c>
    </row>
    <row r="59" spans="1:8" ht="20.25" customHeight="1" x14ac:dyDescent="0.55000000000000004">
      <c r="A59" s="46" t="s">
        <v>107</v>
      </c>
      <c r="B59" s="78" t="s">
        <v>108</v>
      </c>
      <c r="C59" s="24"/>
      <c r="D59" s="74">
        <v>99</v>
      </c>
      <c r="E59" s="9" t="s">
        <v>8</v>
      </c>
      <c r="F59" s="9" t="s">
        <v>8</v>
      </c>
      <c r="G59" s="9">
        <v>50</v>
      </c>
      <c r="H59" s="16">
        <f>50*99</f>
        <v>4950</v>
      </c>
    </row>
    <row r="60" spans="1:8" ht="20.25" customHeight="1" x14ac:dyDescent="0.55000000000000004">
      <c r="A60" s="54"/>
      <c r="B60" s="79"/>
      <c r="C60" s="24"/>
      <c r="D60" s="74">
        <v>95.8</v>
      </c>
      <c r="E60" s="9" t="s">
        <v>8</v>
      </c>
      <c r="F60" s="9" t="s">
        <v>8</v>
      </c>
      <c r="G60" s="9">
        <v>50</v>
      </c>
      <c r="H60" s="16">
        <f>G60*95.8</f>
        <v>4790</v>
      </c>
    </row>
    <row r="61" spans="1:8" ht="20.25" customHeight="1" x14ac:dyDescent="0.55000000000000004">
      <c r="A61" s="46" t="s">
        <v>39</v>
      </c>
      <c r="B61" s="45" t="s">
        <v>8</v>
      </c>
      <c r="C61" s="24"/>
      <c r="D61" s="74"/>
      <c r="E61" s="9" t="s">
        <v>8</v>
      </c>
      <c r="F61" s="9" t="s">
        <v>8</v>
      </c>
      <c r="G61" s="9">
        <v>50</v>
      </c>
      <c r="H61" s="16">
        <v>4950</v>
      </c>
    </row>
    <row r="62" spans="1:8" ht="20.25" customHeight="1" x14ac:dyDescent="0.55000000000000004">
      <c r="A62" s="54"/>
      <c r="B62" s="53"/>
      <c r="C62" s="24"/>
      <c r="D62" s="74"/>
      <c r="E62" s="9"/>
      <c r="F62" s="9"/>
      <c r="G62" s="9">
        <v>50</v>
      </c>
      <c r="H62" s="16">
        <v>4790</v>
      </c>
    </row>
    <row r="63" spans="1:8" ht="20.25" customHeight="1" x14ac:dyDescent="0.55000000000000004">
      <c r="A63" s="44" t="s">
        <v>109</v>
      </c>
      <c r="B63" s="78" t="s">
        <v>108</v>
      </c>
      <c r="C63" s="24"/>
      <c r="D63" s="74">
        <v>99</v>
      </c>
      <c r="E63" s="9" t="s">
        <v>8</v>
      </c>
      <c r="F63" s="9" t="s">
        <v>8</v>
      </c>
      <c r="G63" s="9">
        <v>50</v>
      </c>
      <c r="H63" s="16">
        <f>50*99</f>
        <v>4950</v>
      </c>
    </row>
    <row r="64" spans="1:8" ht="20.25" customHeight="1" x14ac:dyDescent="0.55000000000000004">
      <c r="A64" s="52"/>
      <c r="B64" s="79"/>
      <c r="C64" s="24"/>
      <c r="D64" s="74">
        <v>95.8</v>
      </c>
      <c r="E64" s="9" t="s">
        <v>8</v>
      </c>
      <c r="F64" s="9" t="s">
        <v>8</v>
      </c>
      <c r="G64" s="9">
        <v>50</v>
      </c>
      <c r="H64" s="16">
        <f>G64*95.8</f>
        <v>4790</v>
      </c>
    </row>
    <row r="65" spans="1:8" ht="20.25" customHeight="1" x14ac:dyDescent="0.55000000000000004">
      <c r="A65" s="26" t="s">
        <v>110</v>
      </c>
      <c r="B65" s="72" t="s">
        <v>72</v>
      </c>
      <c r="C65" s="28"/>
      <c r="D65" s="77"/>
      <c r="E65" s="30" t="s">
        <v>8</v>
      </c>
      <c r="F65" s="30">
        <v>50</v>
      </c>
      <c r="G65" s="30">
        <v>0</v>
      </c>
      <c r="H65" s="29">
        <f>50*99</f>
        <v>4950</v>
      </c>
    </row>
    <row r="66" spans="1:8" ht="20.25" customHeight="1" x14ac:dyDescent="0.55000000000000004">
      <c r="A66" s="23" t="s">
        <v>111</v>
      </c>
      <c r="B66" s="81" t="s">
        <v>112</v>
      </c>
      <c r="C66" s="24"/>
      <c r="D66" s="82">
        <v>95.8</v>
      </c>
      <c r="E66" s="9" t="s">
        <v>8</v>
      </c>
      <c r="F66" s="9" t="s">
        <v>8</v>
      </c>
      <c r="G66" s="9">
        <v>50</v>
      </c>
      <c r="H66" s="16">
        <f>50*95.8</f>
        <v>4790</v>
      </c>
    </row>
    <row r="67" spans="1:8" ht="20.25" customHeight="1" x14ac:dyDescent="0.55000000000000004">
      <c r="A67" s="26" t="s">
        <v>113</v>
      </c>
      <c r="B67" s="72" t="s">
        <v>67</v>
      </c>
      <c r="C67" s="28"/>
      <c r="D67" s="83"/>
      <c r="E67" s="30" t="s">
        <v>8</v>
      </c>
      <c r="F67" s="30">
        <v>25</v>
      </c>
      <c r="G67" s="30">
        <v>25</v>
      </c>
      <c r="H67" s="29">
        <f>25*D66</f>
        <v>2395</v>
      </c>
    </row>
    <row r="68" spans="1:8" ht="20.25" customHeight="1" x14ac:dyDescent="0.55000000000000004">
      <c r="A68" s="23" t="s">
        <v>114</v>
      </c>
      <c r="B68" s="9" t="s">
        <v>8</v>
      </c>
      <c r="C68" s="24"/>
      <c r="D68" s="84"/>
      <c r="E68" s="9" t="s">
        <v>8</v>
      </c>
      <c r="F68" s="9" t="s">
        <v>8</v>
      </c>
      <c r="G68" s="9">
        <v>25</v>
      </c>
      <c r="H68" s="16">
        <v>2395</v>
      </c>
    </row>
    <row r="69" spans="1:8" ht="20.25" customHeight="1" x14ac:dyDescent="0.55000000000000004">
      <c r="A69" s="85" t="s">
        <v>115</v>
      </c>
      <c r="B69" s="39" t="s">
        <v>116</v>
      </c>
      <c r="C69" s="24"/>
      <c r="D69" s="74"/>
      <c r="E69" s="9" t="s">
        <v>8</v>
      </c>
      <c r="F69" s="9" t="s">
        <v>8</v>
      </c>
      <c r="G69" s="9">
        <v>25</v>
      </c>
      <c r="H69" s="16">
        <f>25*95.8</f>
        <v>2395</v>
      </c>
    </row>
    <row r="70" spans="1:8" ht="20.25" customHeight="1" x14ac:dyDescent="0.55000000000000004">
      <c r="A70" s="32"/>
      <c r="B70" s="20"/>
      <c r="C70" s="34"/>
      <c r="D70" s="86"/>
      <c r="E70" s="20"/>
      <c r="F70" s="20"/>
      <c r="G70" s="20"/>
      <c r="H70" s="35"/>
    </row>
    <row r="71" spans="1:8" ht="20.25" customHeight="1" x14ac:dyDescent="0.55000000000000004">
      <c r="A71" s="23" t="s">
        <v>46</v>
      </c>
      <c r="B71" s="39" t="s">
        <v>47</v>
      </c>
      <c r="C71" s="24"/>
      <c r="D71" s="74"/>
      <c r="E71" s="9" t="s">
        <v>8</v>
      </c>
      <c r="F71" s="9" t="s">
        <v>8</v>
      </c>
      <c r="G71" s="9">
        <v>25</v>
      </c>
      <c r="H71" s="16">
        <f>25*95.8</f>
        <v>2395</v>
      </c>
    </row>
    <row r="72" spans="1:8" ht="20.25" customHeight="1" x14ac:dyDescent="0.55000000000000004">
      <c r="A72" s="26" t="s">
        <v>117</v>
      </c>
      <c r="B72" s="72" t="s">
        <v>67</v>
      </c>
      <c r="C72" s="28"/>
      <c r="D72" s="77"/>
      <c r="E72" s="30" t="s">
        <v>8</v>
      </c>
      <c r="F72" s="30">
        <v>5</v>
      </c>
      <c r="G72" s="30">
        <f>25-5</f>
        <v>20</v>
      </c>
      <c r="H72" s="29">
        <f>20*95.8</f>
        <v>1916</v>
      </c>
    </row>
    <row r="73" spans="1:8" ht="20.25" customHeight="1" x14ac:dyDescent="0.55000000000000004">
      <c r="A73" s="26" t="s">
        <v>118</v>
      </c>
      <c r="B73" s="72" t="s">
        <v>67</v>
      </c>
      <c r="C73" s="28"/>
      <c r="D73" s="77"/>
      <c r="E73" s="30" t="s">
        <v>8</v>
      </c>
      <c r="F73" s="30">
        <v>20</v>
      </c>
      <c r="G73" s="30">
        <f>20-20</f>
        <v>0</v>
      </c>
      <c r="H73" s="71" t="s">
        <v>119</v>
      </c>
    </row>
    <row r="74" spans="1:8" ht="20.25" customHeight="1" x14ac:dyDescent="0.55000000000000004">
      <c r="A74" s="23" t="s">
        <v>50</v>
      </c>
      <c r="B74" s="9" t="s">
        <v>8</v>
      </c>
      <c r="C74" s="24"/>
      <c r="D74" s="74"/>
      <c r="E74" s="9" t="s">
        <v>8</v>
      </c>
      <c r="F74" s="9" t="s">
        <v>8</v>
      </c>
      <c r="G74" s="9">
        <f t="shared" ref="G74:G79" si="1">20-20</f>
        <v>0</v>
      </c>
      <c r="H74" s="59" t="s">
        <v>119</v>
      </c>
    </row>
    <row r="75" spans="1:8" ht="20.25" customHeight="1" x14ac:dyDescent="0.55000000000000004">
      <c r="A75" s="23" t="s">
        <v>51</v>
      </c>
      <c r="B75" s="9" t="s">
        <v>8</v>
      </c>
      <c r="C75" s="24"/>
      <c r="D75" s="82"/>
      <c r="E75" s="9" t="s">
        <v>8</v>
      </c>
      <c r="F75" s="9" t="s">
        <v>8</v>
      </c>
      <c r="G75" s="9">
        <f t="shared" si="1"/>
        <v>0</v>
      </c>
      <c r="H75" s="59" t="s">
        <v>119</v>
      </c>
    </row>
    <row r="76" spans="1:8" ht="20.25" customHeight="1" x14ac:dyDescent="0.55000000000000004">
      <c r="A76" s="23" t="s">
        <v>120</v>
      </c>
      <c r="B76" s="9" t="s">
        <v>8</v>
      </c>
      <c r="C76" s="24"/>
      <c r="D76" s="74"/>
      <c r="E76" s="9" t="s">
        <v>8</v>
      </c>
      <c r="F76" s="9" t="s">
        <v>8</v>
      </c>
      <c r="G76" s="9">
        <f t="shared" si="1"/>
        <v>0</v>
      </c>
      <c r="H76" s="59" t="s">
        <v>119</v>
      </c>
    </row>
    <row r="77" spans="1:8" ht="20.25" customHeight="1" x14ac:dyDescent="0.55000000000000004">
      <c r="A77" s="23" t="s">
        <v>53</v>
      </c>
      <c r="B77" s="9" t="s">
        <v>8</v>
      </c>
      <c r="C77" s="24"/>
      <c r="D77" s="74"/>
      <c r="E77" s="9" t="s">
        <v>8</v>
      </c>
      <c r="F77" s="9" t="s">
        <v>8</v>
      </c>
      <c r="G77" s="9">
        <f t="shared" si="1"/>
        <v>0</v>
      </c>
      <c r="H77" s="87">
        <v>0</v>
      </c>
    </row>
    <row r="78" spans="1:8" ht="20.25" customHeight="1" x14ac:dyDescent="0.55000000000000004">
      <c r="A78" s="24" t="s">
        <v>54</v>
      </c>
      <c r="B78" s="9" t="s">
        <v>8</v>
      </c>
      <c r="C78" s="24"/>
      <c r="D78" s="74"/>
      <c r="E78" s="9" t="s">
        <v>8</v>
      </c>
      <c r="F78" s="9" t="s">
        <v>8</v>
      </c>
      <c r="G78" s="9">
        <f t="shared" si="1"/>
        <v>0</v>
      </c>
      <c r="H78" s="87">
        <v>0</v>
      </c>
    </row>
    <row r="79" spans="1:8" x14ac:dyDescent="0.55000000000000004">
      <c r="A79" s="24" t="s">
        <v>55</v>
      </c>
      <c r="B79" s="25" t="s">
        <v>56</v>
      </c>
      <c r="C79" s="24"/>
      <c r="D79" s="74"/>
      <c r="E79" s="9" t="s">
        <v>8</v>
      </c>
      <c r="F79" s="9" t="s">
        <v>8</v>
      </c>
      <c r="G79" s="9">
        <f t="shared" si="1"/>
        <v>0</v>
      </c>
      <c r="H79" s="87">
        <v>0</v>
      </c>
    </row>
  </sheetData>
  <mergeCells count="32">
    <mergeCell ref="A61:A62"/>
    <mergeCell ref="B61:B62"/>
    <mergeCell ref="A63:A64"/>
    <mergeCell ref="B63:B64"/>
    <mergeCell ref="C52:D52"/>
    <mergeCell ref="A53:A54"/>
    <mergeCell ref="B53:B54"/>
    <mergeCell ref="C53:C54"/>
    <mergeCell ref="E53:G53"/>
    <mergeCell ref="A59:A60"/>
    <mergeCell ref="B59:B60"/>
    <mergeCell ref="A42:A43"/>
    <mergeCell ref="B42:B43"/>
    <mergeCell ref="A46:H46"/>
    <mergeCell ref="F47:H47"/>
    <mergeCell ref="F48:H48"/>
    <mergeCell ref="A50:B50"/>
    <mergeCell ref="C50:E50"/>
    <mergeCell ref="F50:G50"/>
    <mergeCell ref="C7:D7"/>
    <mergeCell ref="A8:A9"/>
    <mergeCell ref="B8:B9"/>
    <mergeCell ref="C8:C9"/>
    <mergeCell ref="E8:G8"/>
    <mergeCell ref="A36:A37"/>
    <mergeCell ref="B36:B37"/>
    <mergeCell ref="A1:H1"/>
    <mergeCell ref="F2:H2"/>
    <mergeCell ref="F3:H3"/>
    <mergeCell ref="A5:B5"/>
    <mergeCell ref="C5:E5"/>
    <mergeCell ref="F5:G5"/>
  </mergeCells>
  <printOptions horizontalCentered="1"/>
  <pageMargins left="0.6692913385826772" right="0.15748031496062992" top="0.19685039370078741" bottom="0.19685039370078741" header="0.11811023622047245" footer="0.11811023622047245"/>
  <pageSetup paperSize="9" scale="80" orientation="portrait" r:id="rId1"/>
  <headerFooter alignWithMargins="0"/>
  <rowBreaks count="1" manualBreakCount="1"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19" zoomScaleNormal="115" zoomScaleSheetLayoutView="100" workbookViewId="0">
      <selection activeCell="F48" sqref="F48"/>
    </sheetView>
  </sheetViews>
  <sheetFormatPr defaultColWidth="9.140625" defaultRowHeight="24" x14ac:dyDescent="0.55000000000000004"/>
  <cols>
    <col min="1" max="1" width="16.5703125" style="41" customWidth="1"/>
    <col min="2" max="2" width="28.28515625" style="2" customWidth="1"/>
    <col min="3" max="3" width="12" style="41" customWidth="1"/>
    <col min="4" max="4" width="13.28515625" style="2" customWidth="1"/>
    <col min="5" max="7" width="9.140625" style="2"/>
    <col min="8" max="8" width="18.140625" style="2" customWidth="1"/>
    <col min="9" max="16384" width="9.140625" style="2"/>
  </cols>
  <sheetData>
    <row r="1" spans="1:11" ht="20.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 x14ac:dyDescent="0.55000000000000004">
      <c r="A2" s="3"/>
      <c r="B2" s="4"/>
      <c r="C2" s="3"/>
      <c r="D2" s="4"/>
      <c r="E2" s="4"/>
      <c r="F2" s="5" t="s">
        <v>1</v>
      </c>
      <c r="G2" s="5"/>
      <c r="H2" s="5"/>
    </row>
    <row r="3" spans="1:11" ht="20.25" customHeight="1" x14ac:dyDescent="0.55000000000000004">
      <c r="A3" s="3"/>
      <c r="B3" s="4"/>
      <c r="C3" s="3"/>
      <c r="D3" s="4"/>
      <c r="E3" s="4"/>
      <c r="F3" s="5" t="s">
        <v>2</v>
      </c>
      <c r="G3" s="5"/>
      <c r="H3" s="5"/>
    </row>
    <row r="4" spans="1:11" ht="20.25" customHeight="1" x14ac:dyDescent="0.55000000000000004">
      <c r="A4" s="3" t="s">
        <v>121</v>
      </c>
      <c r="B4" s="4"/>
      <c r="C4" s="3"/>
      <c r="D4" s="4"/>
      <c r="E4" s="4"/>
      <c r="F4" s="4"/>
      <c r="G4" s="4"/>
      <c r="H4" s="4"/>
    </row>
    <row r="5" spans="1:11" ht="46.5" customHeight="1" x14ac:dyDescent="0.55000000000000004">
      <c r="A5" s="5" t="s">
        <v>122</v>
      </c>
      <c r="B5" s="5"/>
      <c r="C5" s="6" t="s">
        <v>123</v>
      </c>
      <c r="D5" s="6"/>
      <c r="E5" s="4"/>
      <c r="F5" s="5" t="s">
        <v>6</v>
      </c>
      <c r="G5" s="5"/>
      <c r="H5" s="4"/>
    </row>
    <row r="6" spans="1:11" ht="20.25" customHeight="1" x14ac:dyDescent="0.55000000000000004">
      <c r="A6" s="3" t="s">
        <v>7</v>
      </c>
      <c r="B6" s="4" t="s">
        <v>8</v>
      </c>
      <c r="C6" s="3"/>
      <c r="D6" s="4"/>
      <c r="E6" s="4"/>
      <c r="F6" s="4" t="s">
        <v>124</v>
      </c>
      <c r="G6" s="4"/>
      <c r="H6" s="4"/>
    </row>
    <row r="7" spans="1:11" ht="20.25" customHeight="1" x14ac:dyDescent="0.55000000000000004">
      <c r="A7" s="3" t="s">
        <v>10</v>
      </c>
      <c r="B7" s="4" t="s">
        <v>125</v>
      </c>
      <c r="C7" s="5" t="s">
        <v>12</v>
      </c>
      <c r="D7" s="5"/>
      <c r="E7" s="4"/>
      <c r="F7" s="4" t="s">
        <v>126</v>
      </c>
      <c r="G7" s="4"/>
      <c r="H7" s="4"/>
    </row>
    <row r="8" spans="1:11" ht="20.25" customHeight="1" x14ac:dyDescent="0.55000000000000004">
      <c r="A8" s="3"/>
      <c r="B8" s="4"/>
      <c r="C8" s="3"/>
      <c r="D8" s="4"/>
      <c r="E8" s="4"/>
      <c r="F8" s="4"/>
      <c r="G8" s="4"/>
      <c r="H8" s="4"/>
    </row>
    <row r="9" spans="1:11" ht="20.25" customHeight="1" x14ac:dyDescent="0.55000000000000004">
      <c r="A9" s="7" t="s">
        <v>14</v>
      </c>
      <c r="B9" s="8" t="s">
        <v>15</v>
      </c>
      <c r="C9" s="7" t="s">
        <v>16</v>
      </c>
      <c r="D9" s="9" t="s">
        <v>17</v>
      </c>
      <c r="E9" s="10" t="s">
        <v>18</v>
      </c>
      <c r="F9" s="10"/>
      <c r="G9" s="10"/>
      <c r="H9" s="11" t="s">
        <v>19</v>
      </c>
      <c r="I9" s="12"/>
      <c r="J9" s="12"/>
      <c r="K9" s="12"/>
    </row>
    <row r="10" spans="1:11" ht="20.25" customHeight="1" x14ac:dyDescent="0.55000000000000004">
      <c r="A10" s="7"/>
      <c r="B10" s="8"/>
      <c r="C10" s="7"/>
      <c r="D10" s="9" t="s">
        <v>20</v>
      </c>
      <c r="E10" s="9" t="s">
        <v>21</v>
      </c>
      <c r="F10" s="9" t="s">
        <v>22</v>
      </c>
      <c r="G10" s="9" t="s">
        <v>23</v>
      </c>
      <c r="H10" s="11" t="s">
        <v>24</v>
      </c>
      <c r="I10" s="12"/>
      <c r="J10" s="12"/>
      <c r="K10" s="12"/>
    </row>
    <row r="11" spans="1:11" ht="20.25" customHeight="1" x14ac:dyDescent="0.55000000000000004">
      <c r="A11" s="13" t="s">
        <v>25</v>
      </c>
      <c r="B11" s="14" t="s">
        <v>26</v>
      </c>
      <c r="C11" s="15"/>
      <c r="D11" s="9"/>
      <c r="E11" s="9" t="s">
        <v>8</v>
      </c>
      <c r="F11" s="9" t="s">
        <v>8</v>
      </c>
      <c r="G11" s="9" t="s">
        <v>8</v>
      </c>
      <c r="H11" s="9" t="s">
        <v>8</v>
      </c>
      <c r="I11" s="12"/>
      <c r="J11" s="12"/>
      <c r="K11" s="12"/>
    </row>
    <row r="12" spans="1:11" ht="20.25" customHeight="1" x14ac:dyDescent="0.55000000000000004">
      <c r="A12" s="13" t="s">
        <v>27</v>
      </c>
      <c r="B12" s="9" t="s">
        <v>8</v>
      </c>
      <c r="C12" s="15"/>
      <c r="D12" s="9"/>
      <c r="E12" s="9" t="s">
        <v>8</v>
      </c>
      <c r="F12" s="9" t="s">
        <v>8</v>
      </c>
      <c r="G12" s="9" t="s">
        <v>8</v>
      </c>
      <c r="H12" s="9" t="s">
        <v>8</v>
      </c>
      <c r="I12" s="12"/>
      <c r="J12" s="12"/>
      <c r="K12" s="12"/>
    </row>
    <row r="13" spans="1:11" ht="20.25" customHeight="1" x14ac:dyDescent="0.55000000000000004">
      <c r="A13" s="13" t="s">
        <v>28</v>
      </c>
      <c r="B13" s="14" t="s">
        <v>29</v>
      </c>
      <c r="C13" s="15"/>
      <c r="D13" s="9"/>
      <c r="E13" s="9" t="s">
        <v>8</v>
      </c>
      <c r="F13" s="9" t="s">
        <v>8</v>
      </c>
      <c r="G13" s="9" t="s">
        <v>8</v>
      </c>
      <c r="H13" s="9" t="s">
        <v>8</v>
      </c>
      <c r="I13" s="12"/>
      <c r="J13" s="12"/>
      <c r="K13" s="12"/>
    </row>
    <row r="14" spans="1:11" ht="20.25" customHeight="1" x14ac:dyDescent="0.55000000000000004">
      <c r="A14" s="17"/>
      <c r="B14" s="18"/>
      <c r="C14" s="19"/>
      <c r="D14" s="20"/>
      <c r="E14" s="20"/>
      <c r="F14" s="20"/>
      <c r="G14" s="20"/>
      <c r="H14" s="21"/>
      <c r="I14" s="12"/>
      <c r="J14" s="12"/>
      <c r="K14" s="12"/>
    </row>
    <row r="15" spans="1:11" ht="20.25" customHeight="1" x14ac:dyDescent="0.55000000000000004">
      <c r="A15" s="13" t="s">
        <v>30</v>
      </c>
      <c r="B15" s="14" t="s">
        <v>31</v>
      </c>
      <c r="C15" s="15"/>
      <c r="D15" s="9"/>
      <c r="E15" s="9" t="s">
        <v>8</v>
      </c>
      <c r="F15" s="9" t="s">
        <v>8</v>
      </c>
      <c r="G15" s="9" t="s">
        <v>8</v>
      </c>
      <c r="H15" s="9" t="s">
        <v>8</v>
      </c>
      <c r="I15" s="12"/>
      <c r="J15" s="12"/>
      <c r="K15" s="12"/>
    </row>
    <row r="16" spans="1:11" ht="20.25" customHeight="1" x14ac:dyDescent="0.55000000000000004">
      <c r="A16" s="13" t="s">
        <v>32</v>
      </c>
      <c r="B16" s="9" t="s">
        <v>8</v>
      </c>
      <c r="C16" s="15"/>
      <c r="D16" s="9"/>
      <c r="E16" s="9" t="s">
        <v>8</v>
      </c>
      <c r="F16" s="9" t="s">
        <v>8</v>
      </c>
      <c r="G16" s="9" t="s">
        <v>8</v>
      </c>
      <c r="H16" s="9" t="s">
        <v>8</v>
      </c>
      <c r="I16" s="12"/>
      <c r="J16" s="12"/>
      <c r="K16" s="12"/>
    </row>
    <row r="17" spans="1:11" ht="20.25" customHeight="1" x14ac:dyDescent="0.55000000000000004">
      <c r="A17" s="13" t="s">
        <v>33</v>
      </c>
      <c r="B17" s="9" t="s">
        <v>8</v>
      </c>
      <c r="C17" s="15"/>
      <c r="D17" s="9"/>
      <c r="E17" s="9" t="s">
        <v>8</v>
      </c>
      <c r="F17" s="9" t="s">
        <v>8</v>
      </c>
      <c r="G17" s="9" t="s">
        <v>8</v>
      </c>
      <c r="H17" s="9" t="s">
        <v>8</v>
      </c>
      <c r="I17" s="12"/>
      <c r="J17" s="12"/>
      <c r="K17" s="12"/>
    </row>
    <row r="18" spans="1:11" ht="20.25" customHeight="1" x14ac:dyDescent="0.55000000000000004">
      <c r="A18" s="13" t="s">
        <v>127</v>
      </c>
      <c r="B18" s="14" t="s">
        <v>64</v>
      </c>
      <c r="C18" s="15"/>
      <c r="D18" s="89">
        <v>380</v>
      </c>
      <c r="E18" s="9">
        <v>20</v>
      </c>
      <c r="F18" s="9" t="s">
        <v>8</v>
      </c>
      <c r="G18" s="9">
        <v>20</v>
      </c>
      <c r="H18" s="90">
        <f>D18*G18</f>
        <v>7600</v>
      </c>
      <c r="I18" s="12"/>
      <c r="J18" s="12"/>
      <c r="K18" s="12"/>
    </row>
    <row r="19" spans="1:11" ht="20.25" customHeight="1" x14ac:dyDescent="0.55000000000000004">
      <c r="A19" s="59" t="s">
        <v>35</v>
      </c>
      <c r="B19" s="9" t="s">
        <v>8</v>
      </c>
      <c r="C19" s="24"/>
      <c r="D19" s="16">
        <v>380</v>
      </c>
      <c r="E19" s="9" t="s">
        <v>8</v>
      </c>
      <c r="F19" s="9" t="s">
        <v>8</v>
      </c>
      <c r="G19" s="9">
        <v>20</v>
      </c>
      <c r="H19" s="16">
        <f>20*380</f>
        <v>7600</v>
      </c>
    </row>
    <row r="20" spans="1:11" ht="20.25" customHeight="1" x14ac:dyDescent="0.55000000000000004">
      <c r="A20" s="26" t="s">
        <v>128</v>
      </c>
      <c r="B20" s="72" t="s">
        <v>129</v>
      </c>
      <c r="C20" s="28"/>
      <c r="D20" s="27"/>
      <c r="E20" s="30" t="s">
        <v>8</v>
      </c>
      <c r="F20" s="30">
        <v>5</v>
      </c>
      <c r="G20" s="30">
        <v>15</v>
      </c>
      <c r="H20" s="29">
        <f>15*380</f>
        <v>5700</v>
      </c>
    </row>
    <row r="21" spans="1:11" ht="20.25" customHeight="1" x14ac:dyDescent="0.55000000000000004">
      <c r="A21" s="23" t="s">
        <v>37</v>
      </c>
      <c r="B21" s="9" t="s">
        <v>8</v>
      </c>
      <c r="C21" s="24"/>
      <c r="D21" s="25"/>
      <c r="E21" s="9" t="s">
        <v>8</v>
      </c>
      <c r="F21" s="9" t="s">
        <v>8</v>
      </c>
      <c r="G21" s="91">
        <v>15</v>
      </c>
      <c r="H21" s="16">
        <v>5700</v>
      </c>
    </row>
    <row r="22" spans="1:11" ht="20.25" customHeight="1" x14ac:dyDescent="0.55000000000000004">
      <c r="A22" s="23" t="s">
        <v>38</v>
      </c>
      <c r="B22" s="9" t="s">
        <v>8</v>
      </c>
      <c r="C22" s="24"/>
      <c r="D22" s="25"/>
      <c r="E22" s="9" t="s">
        <v>8</v>
      </c>
      <c r="F22" s="9" t="s">
        <v>8</v>
      </c>
      <c r="G22" s="91">
        <v>15</v>
      </c>
      <c r="H22" s="16">
        <v>5700</v>
      </c>
    </row>
    <row r="23" spans="1:11" ht="20.25" customHeight="1" x14ac:dyDescent="0.55000000000000004">
      <c r="A23" s="23" t="s">
        <v>39</v>
      </c>
      <c r="B23" s="9" t="s">
        <v>8</v>
      </c>
      <c r="C23" s="24"/>
      <c r="D23" s="25"/>
      <c r="E23" s="9" t="s">
        <v>8</v>
      </c>
      <c r="F23" s="9" t="s">
        <v>8</v>
      </c>
      <c r="G23" s="91">
        <v>15</v>
      </c>
      <c r="H23" s="16">
        <v>5700</v>
      </c>
    </row>
    <row r="24" spans="1:11" ht="20.25" customHeight="1" x14ac:dyDescent="0.55000000000000004">
      <c r="A24" s="23" t="s">
        <v>40</v>
      </c>
      <c r="B24" s="9" t="s">
        <v>8</v>
      </c>
      <c r="C24" s="24"/>
      <c r="D24" s="25"/>
      <c r="E24" s="9" t="s">
        <v>8</v>
      </c>
      <c r="F24" s="9" t="s">
        <v>8</v>
      </c>
      <c r="G24" s="91">
        <v>15</v>
      </c>
      <c r="H24" s="16">
        <v>5700</v>
      </c>
    </row>
    <row r="25" spans="1:11" ht="20.25" customHeight="1" x14ac:dyDescent="0.55000000000000004">
      <c r="A25" s="92" t="s">
        <v>130</v>
      </c>
      <c r="B25" s="93" t="s">
        <v>78</v>
      </c>
      <c r="C25" s="94"/>
      <c r="D25" s="95"/>
      <c r="E25" s="96" t="s">
        <v>8</v>
      </c>
      <c r="F25" s="96">
        <v>1</v>
      </c>
      <c r="G25" s="96">
        <v>14</v>
      </c>
      <c r="H25" s="97">
        <f>14*380</f>
        <v>5320</v>
      </c>
    </row>
    <row r="26" spans="1:11" ht="20.25" customHeight="1" x14ac:dyDescent="0.55000000000000004">
      <c r="A26" s="23" t="s">
        <v>131</v>
      </c>
      <c r="B26" s="39" t="s">
        <v>64</v>
      </c>
      <c r="C26" s="24" t="s">
        <v>132</v>
      </c>
      <c r="D26" s="98">
        <v>161</v>
      </c>
      <c r="E26" s="9">
        <v>15</v>
      </c>
      <c r="F26" s="9" t="s">
        <v>8</v>
      </c>
      <c r="G26" s="9">
        <v>15</v>
      </c>
      <c r="H26" s="16">
        <f>15*161</f>
        <v>2415</v>
      </c>
    </row>
    <row r="27" spans="1:11" ht="20.25" customHeight="1" x14ac:dyDescent="0.55000000000000004">
      <c r="A27" s="46" t="s">
        <v>44</v>
      </c>
      <c r="B27" s="75" t="s">
        <v>45</v>
      </c>
      <c r="C27" s="24"/>
      <c r="D27" s="16"/>
      <c r="E27" s="9" t="s">
        <v>8</v>
      </c>
      <c r="F27" s="9" t="s">
        <v>8</v>
      </c>
      <c r="G27" s="9">
        <v>14</v>
      </c>
      <c r="H27" s="16">
        <f>380*14</f>
        <v>5320</v>
      </c>
    </row>
    <row r="28" spans="1:11" ht="20.25" customHeight="1" x14ac:dyDescent="0.55000000000000004">
      <c r="A28" s="54"/>
      <c r="B28" s="76"/>
      <c r="C28" s="24"/>
      <c r="D28" s="16"/>
      <c r="E28" s="9" t="s">
        <v>8</v>
      </c>
      <c r="F28" s="9" t="s">
        <v>8</v>
      </c>
      <c r="G28" s="9">
        <v>15</v>
      </c>
      <c r="H28" s="16">
        <f>161*15</f>
        <v>2415</v>
      </c>
    </row>
    <row r="29" spans="1:11" ht="20.25" customHeight="1" x14ac:dyDescent="0.55000000000000004">
      <c r="A29" s="32"/>
      <c r="B29" s="33"/>
      <c r="C29" s="34"/>
      <c r="D29" s="33"/>
      <c r="E29" s="20"/>
      <c r="F29" s="20"/>
      <c r="G29" s="20"/>
      <c r="H29" s="33"/>
    </row>
    <row r="30" spans="1:11" ht="20.25" customHeight="1" x14ac:dyDescent="0.55000000000000004">
      <c r="A30" s="46" t="s">
        <v>46</v>
      </c>
      <c r="B30" s="75" t="s">
        <v>47</v>
      </c>
      <c r="C30" s="24"/>
      <c r="D30" s="16"/>
      <c r="E30" s="9" t="s">
        <v>8</v>
      </c>
      <c r="F30" s="9" t="s">
        <v>8</v>
      </c>
      <c r="G30" s="9">
        <v>14</v>
      </c>
      <c r="H30" s="16">
        <f>380*14</f>
        <v>5320</v>
      </c>
    </row>
    <row r="31" spans="1:11" ht="20.25" customHeight="1" x14ac:dyDescent="0.55000000000000004">
      <c r="A31" s="54"/>
      <c r="B31" s="76"/>
      <c r="C31" s="24"/>
      <c r="D31" s="16"/>
      <c r="E31" s="9" t="s">
        <v>8</v>
      </c>
      <c r="F31" s="9" t="s">
        <v>8</v>
      </c>
      <c r="G31" s="9">
        <v>15</v>
      </c>
      <c r="H31" s="16">
        <f>161*15</f>
        <v>2415</v>
      </c>
    </row>
    <row r="32" spans="1:11" ht="20.25" customHeight="1" x14ac:dyDescent="0.55000000000000004">
      <c r="A32" s="92" t="s">
        <v>133</v>
      </c>
      <c r="B32" s="93" t="s">
        <v>78</v>
      </c>
      <c r="C32" s="94"/>
      <c r="D32" s="95"/>
      <c r="E32" s="96" t="s">
        <v>8</v>
      </c>
      <c r="F32" s="96">
        <v>1</v>
      </c>
      <c r="G32" s="96">
        <v>13</v>
      </c>
      <c r="H32" s="97">
        <f>13*380</f>
        <v>4940</v>
      </c>
    </row>
    <row r="33" spans="1:8" ht="20.25" customHeight="1" x14ac:dyDescent="0.55000000000000004">
      <c r="A33" s="92" t="s">
        <v>134</v>
      </c>
      <c r="B33" s="93" t="s">
        <v>78</v>
      </c>
      <c r="C33" s="94"/>
      <c r="D33" s="95"/>
      <c r="E33" s="96" t="s">
        <v>8</v>
      </c>
      <c r="F33" s="96">
        <v>1</v>
      </c>
      <c r="G33" s="96">
        <v>12</v>
      </c>
      <c r="H33" s="97">
        <f>12*380</f>
        <v>4560</v>
      </c>
    </row>
    <row r="34" spans="1:8" ht="20.25" customHeight="1" x14ac:dyDescent="0.55000000000000004">
      <c r="A34" s="99" t="s">
        <v>50</v>
      </c>
      <c r="B34" s="75" t="s">
        <v>135</v>
      </c>
      <c r="C34" s="24"/>
      <c r="D34" s="16"/>
      <c r="E34" s="9" t="s">
        <v>8</v>
      </c>
      <c r="F34" s="9" t="s">
        <v>8</v>
      </c>
      <c r="G34" s="9">
        <v>12</v>
      </c>
      <c r="H34" s="16">
        <f>12*380</f>
        <v>4560</v>
      </c>
    </row>
    <row r="35" spans="1:8" ht="20.25" customHeight="1" x14ac:dyDescent="0.55000000000000004">
      <c r="A35" s="100"/>
      <c r="B35" s="76"/>
      <c r="C35" s="24"/>
      <c r="D35" s="16"/>
      <c r="E35" s="9" t="s">
        <v>8</v>
      </c>
      <c r="F35" s="9" t="s">
        <v>8</v>
      </c>
      <c r="G35" s="9">
        <v>15</v>
      </c>
      <c r="H35" s="16">
        <f>15*161</f>
        <v>2415</v>
      </c>
    </row>
    <row r="36" spans="1:8" ht="20.25" customHeight="1" x14ac:dyDescent="0.55000000000000004">
      <c r="A36" s="99" t="s">
        <v>51</v>
      </c>
      <c r="B36" s="101" t="s">
        <v>8</v>
      </c>
      <c r="C36" s="24"/>
      <c r="D36" s="16"/>
      <c r="E36" s="9" t="s">
        <v>8</v>
      </c>
      <c r="F36" s="9" t="s">
        <v>8</v>
      </c>
      <c r="G36" s="9">
        <v>12</v>
      </c>
      <c r="H36" s="16">
        <f>12*380</f>
        <v>4560</v>
      </c>
    </row>
    <row r="37" spans="1:8" ht="20.25" customHeight="1" x14ac:dyDescent="0.55000000000000004">
      <c r="A37" s="100"/>
      <c r="B37" s="102"/>
      <c r="C37" s="24"/>
      <c r="D37" s="16"/>
      <c r="E37" s="9" t="s">
        <v>8</v>
      </c>
      <c r="F37" s="9" t="s">
        <v>8</v>
      </c>
      <c r="G37" s="9">
        <v>15</v>
      </c>
      <c r="H37" s="16">
        <f>15*161</f>
        <v>2415</v>
      </c>
    </row>
    <row r="38" spans="1:8" ht="20.25" customHeight="1" x14ac:dyDescent="0.55000000000000004">
      <c r="A38" s="99" t="s">
        <v>52</v>
      </c>
      <c r="B38" s="101" t="s">
        <v>8</v>
      </c>
      <c r="C38" s="24"/>
      <c r="D38" s="16"/>
      <c r="E38" s="9" t="s">
        <v>8</v>
      </c>
      <c r="F38" s="9" t="s">
        <v>8</v>
      </c>
      <c r="G38" s="9">
        <v>12</v>
      </c>
      <c r="H38" s="16">
        <f>12*380</f>
        <v>4560</v>
      </c>
    </row>
    <row r="39" spans="1:8" ht="20.25" customHeight="1" x14ac:dyDescent="0.55000000000000004">
      <c r="A39" s="100"/>
      <c r="B39" s="102"/>
      <c r="C39" s="24"/>
      <c r="D39" s="16"/>
      <c r="E39" s="9" t="s">
        <v>8</v>
      </c>
      <c r="F39" s="9" t="s">
        <v>8</v>
      </c>
      <c r="G39" s="9">
        <v>15</v>
      </c>
      <c r="H39" s="16">
        <f>15*161</f>
        <v>2415</v>
      </c>
    </row>
    <row r="40" spans="1:8" ht="20.25" customHeight="1" x14ac:dyDescent="0.55000000000000004">
      <c r="A40" s="99" t="s">
        <v>53</v>
      </c>
      <c r="B40" s="45" t="s">
        <v>8</v>
      </c>
      <c r="C40" s="24"/>
      <c r="D40" s="16"/>
      <c r="E40" s="9" t="s">
        <v>8</v>
      </c>
      <c r="F40" s="9" t="s">
        <v>8</v>
      </c>
      <c r="G40" s="9">
        <v>12</v>
      </c>
      <c r="H40" s="16">
        <f>12*380</f>
        <v>4560</v>
      </c>
    </row>
    <row r="41" spans="1:8" ht="20.25" customHeight="1" x14ac:dyDescent="0.55000000000000004">
      <c r="A41" s="100"/>
      <c r="B41" s="53"/>
      <c r="C41" s="24"/>
      <c r="D41" s="16"/>
      <c r="E41" s="9" t="s">
        <v>8</v>
      </c>
      <c r="F41" s="9" t="s">
        <v>8</v>
      </c>
      <c r="G41" s="9">
        <v>15</v>
      </c>
      <c r="H41" s="16">
        <f>15*161</f>
        <v>2415</v>
      </c>
    </row>
    <row r="42" spans="1:8" ht="20.25" customHeight="1" x14ac:dyDescent="0.55000000000000004">
      <c r="A42" s="99" t="s">
        <v>54</v>
      </c>
      <c r="B42" s="45" t="s">
        <v>8</v>
      </c>
      <c r="C42" s="24"/>
      <c r="D42" s="16"/>
      <c r="E42" s="9" t="s">
        <v>8</v>
      </c>
      <c r="F42" s="9" t="s">
        <v>8</v>
      </c>
      <c r="G42" s="9">
        <v>12</v>
      </c>
      <c r="H42" s="16">
        <f>12*380</f>
        <v>4560</v>
      </c>
    </row>
    <row r="43" spans="1:8" ht="20.25" customHeight="1" x14ac:dyDescent="0.55000000000000004">
      <c r="A43" s="100"/>
      <c r="B43" s="53"/>
      <c r="C43" s="24"/>
      <c r="D43" s="16"/>
      <c r="E43" s="9" t="s">
        <v>8</v>
      </c>
      <c r="F43" s="9" t="s">
        <v>8</v>
      </c>
      <c r="G43" s="9">
        <v>15</v>
      </c>
      <c r="H43" s="16">
        <f>15*161</f>
        <v>2415</v>
      </c>
    </row>
    <row r="44" spans="1:8" ht="20.25" customHeight="1" x14ac:dyDescent="0.55000000000000004">
      <c r="A44" s="99" t="s">
        <v>55</v>
      </c>
      <c r="B44" s="103" t="s">
        <v>56</v>
      </c>
      <c r="C44" s="24"/>
      <c r="D44" s="16"/>
      <c r="E44" s="9" t="s">
        <v>8</v>
      </c>
      <c r="F44" s="9" t="s">
        <v>8</v>
      </c>
      <c r="G44" s="9">
        <v>12</v>
      </c>
      <c r="H44" s="16">
        <f>12*380</f>
        <v>4560</v>
      </c>
    </row>
    <row r="45" spans="1:8" ht="20.25" customHeight="1" x14ac:dyDescent="0.55000000000000004">
      <c r="A45" s="100"/>
      <c r="B45" s="104"/>
      <c r="C45" s="24"/>
      <c r="D45" s="16"/>
      <c r="E45" s="9" t="s">
        <v>8</v>
      </c>
      <c r="F45" s="9" t="s">
        <v>8</v>
      </c>
      <c r="G45" s="9">
        <v>15</v>
      </c>
      <c r="H45" s="16">
        <f>15*161</f>
        <v>2415</v>
      </c>
    </row>
  </sheetData>
  <mergeCells count="27">
    <mergeCell ref="A44:A45"/>
    <mergeCell ref="B44:B45"/>
    <mergeCell ref="A38:A39"/>
    <mergeCell ref="B38:B39"/>
    <mergeCell ref="A40:A41"/>
    <mergeCell ref="B40:B41"/>
    <mergeCell ref="A42:A43"/>
    <mergeCell ref="B42:B43"/>
    <mergeCell ref="A30:A31"/>
    <mergeCell ref="B30:B31"/>
    <mergeCell ref="A34:A35"/>
    <mergeCell ref="B34:B35"/>
    <mergeCell ref="A36:A37"/>
    <mergeCell ref="B36:B37"/>
    <mergeCell ref="C7:D7"/>
    <mergeCell ref="A9:A10"/>
    <mergeCell ref="B9:B10"/>
    <mergeCell ref="C9:C10"/>
    <mergeCell ref="E9:G9"/>
    <mergeCell ref="A27:A28"/>
    <mergeCell ref="B27:B28"/>
    <mergeCell ref="A1:H1"/>
    <mergeCell ref="F2:H2"/>
    <mergeCell ref="F3:H3"/>
    <mergeCell ref="A5:B5"/>
    <mergeCell ref="C5:D5"/>
    <mergeCell ref="F5:G5"/>
  </mergeCells>
  <printOptions horizontalCentered="1"/>
  <pageMargins left="0.6692913385826772" right="0.15748031496062992" top="0.19685039370078741" bottom="0.19685039370078741" header="0.11811023622047245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แบบฟอร์ม</vt:lpstr>
      <vt:lpstr>05A</vt:lpstr>
      <vt:lpstr>กระดาษ 70 แกรม</vt:lpstr>
      <vt:lpstr>เมาส์</vt:lpstr>
      <vt:lpstr>'05A'!Print_Area</vt:lpstr>
      <vt:lpstr>'กระดาษ 70 แกรม'!Print_Area</vt:lpstr>
      <vt:lpstr>เมาส์!Print_Area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Thammarat</dc:creator>
  <cp:lastModifiedBy>Thammarat</cp:lastModifiedBy>
  <dcterms:created xsi:type="dcterms:W3CDTF">2018-08-21T03:56:01Z</dcterms:created>
  <dcterms:modified xsi:type="dcterms:W3CDTF">2018-08-21T04:00:20Z</dcterms:modified>
</cp:coreProperties>
</file>